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ntafefactur" sheetId="1" r:id="rId1"/>
    <sheet name="santafeusu" sheetId="2" r:id="rId2"/>
  </sheets>
  <definedNames/>
  <calcPr fullCalcOnLoad="1"/>
</workbook>
</file>

<file path=xl/sharedStrings.xml><?xml version="1.0" encoding="utf-8"?>
<sst xmlns="http://schemas.openxmlformats.org/spreadsheetml/2006/main" count="466" uniqueCount="128">
  <si>
    <t>Provincia de SANTA FE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</si>
  <si>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</si>
  <si>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</si>
  <si>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</si>
  <si>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</si>
  <si>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</si>
  <si>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</si>
  <si>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</si>
  <si>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</si>
  <si>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</si>
  <si>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</si>
  <si>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</si>
  <si>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</si>
  <si>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</si>
  <si>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</si>
  <si>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</si>
  <si>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9 de Julio</t>
  </si>
  <si>
    <t>EPSF (Santa Fe)</t>
  </si>
  <si>
    <t>Total 9 de Julio</t>
  </si>
  <si>
    <t>Belgrano</t>
  </si>
  <si>
    <t>Coop de Armstrong</t>
  </si>
  <si>
    <t>Coop de Tortugas</t>
  </si>
  <si>
    <t>Total Belgrano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</si>
  <si>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</si>
  <si>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</si>
  <si>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</si>
  <si>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</si>
  <si>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</si>
  <si>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</si>
  <si>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</si>
  <si>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GUMEM</t>
  </si>
  <si>
    <t>Total Caseros</t>
  </si>
  <si>
    <t>Castellanos</t>
  </si>
  <si>
    <t>Coop de Tacural</t>
  </si>
  <si>
    <t>Coop de Colonia Josefina</t>
  </si>
  <si>
    <t>Coop de Humberto Primero</t>
  </si>
  <si>
    <t>Total Castellanos</t>
  </si>
  <si>
    <t>Constitución</t>
  </si>
  <si>
    <t>Coop de Juncal</t>
  </si>
  <si>
    <t>Coop de Gelly</t>
  </si>
  <si>
    <t>Coop de Gelly Rural</t>
  </si>
  <si>
    <t>Coop de Cañada Rica</t>
  </si>
  <si>
    <t>Coop de Santa Teresa</t>
  </si>
  <si>
    <t>Coop de Peyrano</t>
  </si>
  <si>
    <t>Coop de Pavón Arriba</t>
  </si>
  <si>
    <t>Coop de J. B. Molina</t>
  </si>
  <si>
    <t>Total Constitución</t>
  </si>
  <si>
    <t>Garay</t>
  </si>
  <si>
    <t>Coop de Helvecia</t>
  </si>
  <si>
    <t>Total Garay</t>
  </si>
  <si>
    <t>General López</t>
  </si>
  <si>
    <t>Coop Rural de San Eduardo</t>
  </si>
  <si>
    <t>Coop de San Eduardo</t>
  </si>
  <si>
    <t>Coop de Rufino</t>
  </si>
  <si>
    <t>Municipalidad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</si>
  <si>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</si>
  <si>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</si>
  <si>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</si>
  <si>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</si>
  <si>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</si>
  <si>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</si>
  <si>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</si>
  <si>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</si>
  <si>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</si>
  <si>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</si>
  <si>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</si>
  <si>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</si>
  <si>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Total General López</t>
  </si>
  <si>
    <t>General Obligado</t>
  </si>
  <si>
    <t>Coop de Avellaneda</t>
  </si>
  <si>
    <t>Coop de El Araza</t>
  </si>
  <si>
    <t>Coop de Las Toscas</t>
  </si>
  <si>
    <t>Total General Obligado</t>
  </si>
  <si>
    <t>Iriondo</t>
  </si>
  <si>
    <t>Coop de Serodino Ltda.</t>
  </si>
  <si>
    <t>Coop de Cañada de Gomez</t>
  </si>
  <si>
    <t>Total Iriondo</t>
  </si>
  <si>
    <t>La Capital</t>
  </si>
  <si>
    <t>Total La Capital</t>
  </si>
  <si>
    <t>Las Colonias</t>
  </si>
  <si>
    <t>Coop de Sa Pereyra</t>
  </si>
  <si>
    <t>Comuna de San Carlos Norte</t>
  </si>
  <si>
    <t>Total Las Colonias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</si>
  <si>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</si>
  <si>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</si>
  <si>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</si>
  <si>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</si>
  <si>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</si>
  <si>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</si>
  <si>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</si>
  <si>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</si>
  <si>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Total Rosario</t>
  </si>
  <si>
    <t>San Cristóbal</t>
  </si>
  <si>
    <t>Coop de Rivadavia (S. del Estero)</t>
  </si>
  <si>
    <t>Total San Cristóbal</t>
  </si>
  <si>
    <t>San Javier</t>
  </si>
  <si>
    <t>Coop de Romang</t>
  </si>
  <si>
    <t>Total San Javier</t>
  </si>
  <si>
    <t>San Jeronimo</t>
  </si>
  <si>
    <t>Coop de Lopez</t>
  </si>
  <si>
    <t>Coop de Galvez</t>
  </si>
  <si>
    <t>Coop de Centeno</t>
  </si>
  <si>
    <t>Total San Jeronimo</t>
  </si>
  <si>
    <t>San Justo</t>
  </si>
  <si>
    <t>Coop de Vera y Pintado y La Camila</t>
  </si>
  <si>
    <t>Coop de La Criolla</t>
  </si>
  <si>
    <t>Total San Justo</t>
  </si>
  <si>
    <t>San Lorenzo</t>
  </si>
  <si>
    <t>Coop de Carcarañá</t>
  </si>
  <si>
    <t>Coop de Villa Mugueta</t>
  </si>
  <si>
    <t>Coop de Fuentes</t>
  </si>
  <si>
    <t>Total San Lorenzo</t>
  </si>
  <si>
    <t>San Martín</t>
  </si>
  <si>
    <t>Coop de Colonia Belgrano</t>
  </si>
  <si>
    <t>Total San Martín</t>
  </si>
  <si>
    <t>Vera</t>
  </si>
  <si>
    <t>Coop de Calchaquí</t>
  </si>
  <si>
    <t>Coop de Margarita</t>
  </si>
  <si>
    <t>Total Vera</t>
  </si>
  <si>
    <t>TOTAL EPESF</t>
  </si>
  <si>
    <t>TOTAL COOPERATIVAS</t>
  </si>
  <si>
    <t>TOTAL GUMEM</t>
  </si>
  <si>
    <t>TOTAL SANTA FE</t>
  </si>
  <si>
    <t>Cantidad de usuarios</t>
  </si>
  <si>
    <t>AÑO 2014</t>
  </si>
  <si>
    <t xml:space="preserve">Las cooperativas indicadas en rojo, no tienen datos actualizados, ya que no han enviado por varios años. Se han indicado con cero. </t>
  </si>
  <si>
    <t xml:space="preserve">Las restantes cooperativas indicadas en rojo, no tienen datos actualizados, ya que no han enviado por varios años. Se han indicado con cero. </t>
  </si>
  <si>
    <t>En las Cooperativa de Fuentes, Villa Amelia y El Chingolo se repitieron los datos del 2013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</si>
</sst>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2" fillId="0" borderId="10" xfId="53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K114" sqref="K114"/>
    </sheetView>
  </sheetViews>
  <sheetFormatPr defaultColWidth="11.421875" defaultRowHeight="12.75"/>
  <cols>
    <col min="1" max="1" width="19.421875" style="0" customWidth="1"/>
    <col min="2" max="2" width="30.00390625" style="0" customWidth="1"/>
    <col min="3" max="3" width="13.140625" style="0" customWidth="1"/>
    <col min="9" max="9" width="9.8515625" style="0" customWidth="1"/>
    <col min="10" max="10" width="8.8515625" style="0" customWidth="1"/>
    <col min="11" max="11" width="10.140625" style="0" customWidth="1"/>
    <col min="13" max="13" width="9.28125" style="0" customWidth="1"/>
  </cols>
  <sheetData>
    <row r="1" spans="1:13" ht="12.75">
      <c r="A1" s="1" t="s">
        <v>124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4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0" customFormat="1" ht="12.75">
      <c r="A7" s="10" t="s">
        <v>16</v>
      </c>
      <c r="B7" s="10" t="s">
        <v>17</v>
      </c>
      <c r="C7" s="16">
        <f>SUM(D7:M7)</f>
        <v>48240.596000000005</v>
      </c>
      <c r="D7" s="16">
        <v>24884.857</v>
      </c>
      <c r="E7" s="16">
        <v>7396.132</v>
      </c>
      <c r="F7" s="16">
        <v>4170.652</v>
      </c>
      <c r="G7" s="16">
        <v>680.521</v>
      </c>
      <c r="H7" s="16">
        <v>3420.688</v>
      </c>
      <c r="I7" s="16">
        <v>0</v>
      </c>
      <c r="J7" s="16">
        <v>0</v>
      </c>
      <c r="K7" s="16">
        <v>3286.211</v>
      </c>
      <c r="L7" s="16">
        <v>4401.535</v>
      </c>
      <c r="M7" s="16">
        <v>0</v>
      </c>
    </row>
    <row r="8" spans="1:13" s="12" customFormat="1" ht="12.75">
      <c r="A8" s="11" t="s">
        <v>18</v>
      </c>
      <c r="C8" s="17">
        <f aca="true" t="shared" si="0" ref="C8:C72">SUM(D8:M8)</f>
        <v>48240.596000000005</v>
      </c>
      <c r="D8" s="17">
        <f>+D7</f>
        <v>24884.857</v>
      </c>
      <c r="E8" s="17">
        <f aca="true" t="shared" si="1" ref="E8:M8">+E7</f>
        <v>7396.132</v>
      </c>
      <c r="F8" s="17">
        <f t="shared" si="1"/>
        <v>4170.652</v>
      </c>
      <c r="G8" s="17">
        <f t="shared" si="1"/>
        <v>680.521</v>
      </c>
      <c r="H8" s="17">
        <f t="shared" si="1"/>
        <v>3420.688</v>
      </c>
      <c r="I8" s="17">
        <f t="shared" si="1"/>
        <v>0</v>
      </c>
      <c r="J8" s="17">
        <f t="shared" si="1"/>
        <v>0</v>
      </c>
      <c r="K8" s="17">
        <f t="shared" si="1"/>
        <v>3286.211</v>
      </c>
      <c r="L8" s="17">
        <f t="shared" si="1"/>
        <v>4401.535</v>
      </c>
      <c r="M8" s="17">
        <f t="shared" si="1"/>
        <v>0</v>
      </c>
    </row>
    <row r="9" spans="1:13" s="10" customFormat="1" ht="12.75">
      <c r="A9" s="10" t="s">
        <v>19</v>
      </c>
      <c r="B9" s="10" t="s">
        <v>20</v>
      </c>
      <c r="C9" s="16">
        <f t="shared" si="0"/>
        <v>30993.940000000002</v>
      </c>
      <c r="D9" s="16">
        <v>10397.137</v>
      </c>
      <c r="E9" s="16">
        <v>8579.578</v>
      </c>
      <c r="F9" s="16">
        <v>6321.151</v>
      </c>
      <c r="G9" s="16">
        <v>1333.406</v>
      </c>
      <c r="H9" s="16">
        <v>1919.886</v>
      </c>
      <c r="I9" s="16">
        <v>0</v>
      </c>
      <c r="J9" s="16">
        <v>0</v>
      </c>
      <c r="K9" s="16">
        <v>442.863</v>
      </c>
      <c r="L9" s="16">
        <v>1894.111</v>
      </c>
      <c r="M9" s="16">
        <v>105.808</v>
      </c>
    </row>
    <row r="10" spans="1:13" s="10" customFormat="1" ht="12.75">
      <c r="A10" s="10" t="s">
        <v>19</v>
      </c>
      <c r="B10" s="10" t="s">
        <v>17</v>
      </c>
      <c r="C10" s="16">
        <f t="shared" si="0"/>
        <v>74074.432</v>
      </c>
      <c r="D10" s="16">
        <v>28552.536</v>
      </c>
      <c r="E10" s="16">
        <v>10600.15</v>
      </c>
      <c r="F10" s="16">
        <v>24610.693</v>
      </c>
      <c r="G10" s="16">
        <v>260.459</v>
      </c>
      <c r="H10" s="16">
        <v>5538.514</v>
      </c>
      <c r="I10" s="16">
        <v>0</v>
      </c>
      <c r="J10" s="16">
        <v>0</v>
      </c>
      <c r="K10" s="16">
        <v>2542.97</v>
      </c>
      <c r="L10" s="16">
        <v>1969.11</v>
      </c>
      <c r="M10" s="16">
        <v>0</v>
      </c>
    </row>
    <row r="11" spans="1:13" s="10" customFormat="1" ht="12.75">
      <c r="A11" s="10" t="s">
        <v>19</v>
      </c>
      <c r="B11" s="10" t="s">
        <v>21</v>
      </c>
      <c r="C11" s="16">
        <f t="shared" si="0"/>
        <v>5328.660999999999</v>
      </c>
      <c r="D11" s="16">
        <v>3069.542</v>
      </c>
      <c r="E11" s="16">
        <v>680.569</v>
      </c>
      <c r="F11" s="16">
        <v>362.765</v>
      </c>
      <c r="G11" s="16">
        <v>0</v>
      </c>
      <c r="H11" s="16">
        <v>461.833</v>
      </c>
      <c r="I11" s="16">
        <v>0</v>
      </c>
      <c r="J11" s="16">
        <v>0</v>
      </c>
      <c r="K11" s="16">
        <v>177.833</v>
      </c>
      <c r="L11" s="16">
        <v>576.119</v>
      </c>
      <c r="M11" s="16">
        <v>0</v>
      </c>
    </row>
    <row r="12" spans="1:13" s="12" customFormat="1" ht="12.75">
      <c r="A12" s="11" t="s">
        <v>22</v>
      </c>
      <c r="C12" s="17">
        <f t="shared" si="0"/>
        <v>110397.033</v>
      </c>
      <c r="D12" s="17">
        <f>+D9+D10+D11</f>
        <v>42019.215000000004</v>
      </c>
      <c r="E12" s="17">
        <f aca="true" t="shared" si="2" ref="E12:M12">+E9+E10+E11</f>
        <v>19860.297</v>
      </c>
      <c r="F12" s="17">
        <f t="shared" si="2"/>
        <v>31294.608999999997</v>
      </c>
      <c r="G12" s="17">
        <f t="shared" si="2"/>
        <v>1593.865</v>
      </c>
      <c r="H12" s="17">
        <f t="shared" si="2"/>
        <v>7920.232999999999</v>
      </c>
      <c r="I12" s="17">
        <f t="shared" si="2"/>
        <v>0</v>
      </c>
      <c r="J12" s="17">
        <f t="shared" si="2"/>
        <v>0</v>
      </c>
      <c r="K12" s="17">
        <f t="shared" si="2"/>
        <v>3163.6659999999997</v>
      </c>
      <c r="L12" s="17">
        <f t="shared" si="2"/>
        <v>4439.34</v>
      </c>
      <c r="M12" s="17">
        <f t="shared" si="2"/>
        <v>105.808</v>
      </c>
    </row>
    <row r="13" spans="1:13" s="10" customFormat="1" ht="12.75">
      <c r="A13" s="10" t="s">
        <v>23</v>
      </c>
      <c r="B13" s="10" t="s">
        <v>24</v>
      </c>
      <c r="C13" s="16">
        <f t="shared" si="0"/>
        <v>1027.612</v>
      </c>
      <c r="D13" s="16">
        <v>0</v>
      </c>
      <c r="E13" s="16">
        <v>0</v>
      </c>
      <c r="F13" s="16">
        <v>395.02</v>
      </c>
      <c r="G13" s="16">
        <v>241.414</v>
      </c>
      <c r="H13" s="16">
        <v>0</v>
      </c>
      <c r="I13" s="16">
        <v>0</v>
      </c>
      <c r="J13" s="16">
        <v>0</v>
      </c>
      <c r="K13" s="16">
        <v>0</v>
      </c>
      <c r="L13" s="16">
        <v>391.178</v>
      </c>
      <c r="M13" s="16">
        <v>0</v>
      </c>
    </row>
    <row r="14" spans="1:13" s="10" customFormat="1" ht="12.75">
      <c r="A14" s="10" t="s">
        <v>23</v>
      </c>
      <c r="B14" s="10" t="s">
        <v>25</v>
      </c>
      <c r="C14" s="16">
        <f t="shared" si="0"/>
        <v>76717.35499999998</v>
      </c>
      <c r="D14" s="16">
        <v>6976.407</v>
      </c>
      <c r="E14" s="16">
        <v>3411.777</v>
      </c>
      <c r="F14" s="16">
        <v>63844.05</v>
      </c>
      <c r="G14" s="16">
        <v>105.93</v>
      </c>
      <c r="H14" s="16">
        <v>1410.5</v>
      </c>
      <c r="I14" s="16">
        <v>0</v>
      </c>
      <c r="J14" s="16">
        <v>0</v>
      </c>
      <c r="K14" s="16">
        <v>248.023</v>
      </c>
      <c r="L14" s="16">
        <v>477.184</v>
      </c>
      <c r="M14" s="16">
        <v>243.484</v>
      </c>
    </row>
    <row r="15" spans="1:13" s="10" customFormat="1" ht="12.75">
      <c r="A15" s="10" t="s">
        <v>23</v>
      </c>
      <c r="B15" s="10" t="s">
        <v>26</v>
      </c>
      <c r="C15" s="16">
        <f t="shared" si="0"/>
        <v>230.272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230.272</v>
      </c>
      <c r="M15" s="16">
        <v>0</v>
      </c>
    </row>
    <row r="16" spans="1:13" s="10" customFormat="1" ht="12.75">
      <c r="A16" s="10" t="s">
        <v>23</v>
      </c>
      <c r="B16" s="10" t="s">
        <v>17</v>
      </c>
      <c r="C16" s="16">
        <f t="shared" si="0"/>
        <v>152815.40999999997</v>
      </c>
      <c r="D16" s="16">
        <v>66338.169</v>
      </c>
      <c r="E16" s="16">
        <v>26263.015</v>
      </c>
      <c r="F16" s="16">
        <v>34259.608</v>
      </c>
      <c r="G16" s="16">
        <v>3681.563</v>
      </c>
      <c r="H16" s="16">
        <v>13829.751</v>
      </c>
      <c r="I16" s="16">
        <v>0</v>
      </c>
      <c r="J16" s="16">
        <v>0</v>
      </c>
      <c r="K16" s="16">
        <v>5591.554</v>
      </c>
      <c r="L16" s="16">
        <v>2851.75</v>
      </c>
      <c r="M16" s="16">
        <v>0</v>
      </c>
    </row>
    <row r="17" spans="1:13" ht="12.75">
      <c r="A17" t="s">
        <v>23</v>
      </c>
      <c r="B17" s="10" t="s">
        <v>27</v>
      </c>
      <c r="C17" s="6">
        <f t="shared" si="0"/>
        <v>10819.2</v>
      </c>
      <c r="D17" s="6">
        <v>5400</v>
      </c>
      <c r="E17" s="6">
        <v>1560</v>
      </c>
      <c r="F17" s="6">
        <v>3199.2</v>
      </c>
      <c r="G17" s="6">
        <v>0</v>
      </c>
      <c r="H17" s="6">
        <v>660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10" customFormat="1" ht="12.75">
      <c r="A18" s="10" t="s">
        <v>23</v>
      </c>
      <c r="B18" s="10" t="s">
        <v>28</v>
      </c>
      <c r="C18" s="16">
        <f t="shared" si="0"/>
        <v>239.801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239.801</v>
      </c>
      <c r="M18" s="16">
        <v>0</v>
      </c>
    </row>
    <row r="19" spans="1:13" s="10" customFormat="1" ht="12.75">
      <c r="A19" s="10" t="s">
        <v>23</v>
      </c>
      <c r="B19" s="10" t="s">
        <v>29</v>
      </c>
      <c r="C19" s="16">
        <f t="shared" si="0"/>
        <v>4494.199</v>
      </c>
      <c r="D19" s="16">
        <v>1896.286</v>
      </c>
      <c r="E19" s="16">
        <v>1602.218</v>
      </c>
      <c r="F19" s="16">
        <v>327.633</v>
      </c>
      <c r="G19" s="16">
        <v>0</v>
      </c>
      <c r="H19" s="16">
        <v>277.299</v>
      </c>
      <c r="I19" s="16">
        <v>0</v>
      </c>
      <c r="J19" s="16">
        <v>0</v>
      </c>
      <c r="K19" s="16">
        <v>28.619</v>
      </c>
      <c r="L19" s="16">
        <v>249.312</v>
      </c>
      <c r="M19" s="16">
        <v>112.832</v>
      </c>
    </row>
    <row r="20" spans="1:13" s="10" customFormat="1" ht="12.75">
      <c r="A20" s="10" t="s">
        <v>23</v>
      </c>
      <c r="B20" s="10" t="s">
        <v>30</v>
      </c>
      <c r="C20" s="20">
        <f t="shared" si="0"/>
        <v>107.015</v>
      </c>
      <c r="D20" s="20">
        <v>0</v>
      </c>
      <c r="E20" s="20">
        <v>107.015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</row>
    <row r="21" spans="1:13" s="12" customFormat="1" ht="12.75">
      <c r="A21" s="11" t="s">
        <v>31</v>
      </c>
      <c r="C21" s="18">
        <f t="shared" si="0"/>
        <v>246450.86399999997</v>
      </c>
      <c r="D21" s="18">
        <f>+D13+D14+D15+D16+D17+D18+D19+D20</f>
        <v>80610.862</v>
      </c>
      <c r="E21" s="18">
        <f aca="true" t="shared" si="3" ref="E21:M21">+E13+E14+E15+E16+E17+E18+E19+E20</f>
        <v>32944.025</v>
      </c>
      <c r="F21" s="18">
        <f t="shared" si="3"/>
        <v>102025.511</v>
      </c>
      <c r="G21" s="18">
        <f t="shared" si="3"/>
        <v>4028.907</v>
      </c>
      <c r="H21" s="18">
        <f t="shared" si="3"/>
        <v>16177.55</v>
      </c>
      <c r="I21" s="18">
        <f t="shared" si="3"/>
        <v>0</v>
      </c>
      <c r="J21" s="18">
        <f t="shared" si="3"/>
        <v>0</v>
      </c>
      <c r="K21" s="18">
        <f t="shared" si="3"/>
        <v>5868.196</v>
      </c>
      <c r="L21" s="18">
        <f t="shared" si="3"/>
        <v>4439.497</v>
      </c>
      <c r="M21" s="18">
        <f t="shared" si="3"/>
        <v>356.31600000000003</v>
      </c>
    </row>
    <row r="22" spans="1:13" s="10" customFormat="1" ht="12.75">
      <c r="A22" s="10" t="s">
        <v>32</v>
      </c>
      <c r="B22" s="10" t="s">
        <v>33</v>
      </c>
      <c r="C22" s="16">
        <f t="shared" si="0"/>
        <v>19784.558</v>
      </c>
      <c r="D22" s="16">
        <v>3020.065</v>
      </c>
      <c r="E22" s="16">
        <v>1013.183</v>
      </c>
      <c r="F22" s="16">
        <v>0</v>
      </c>
      <c r="G22" s="16">
        <v>0</v>
      </c>
      <c r="H22" s="16">
        <v>633.24</v>
      </c>
      <c r="I22" s="16">
        <v>0</v>
      </c>
      <c r="J22" s="16">
        <v>0</v>
      </c>
      <c r="K22" s="16">
        <v>0</v>
      </c>
      <c r="L22" s="16">
        <v>14817.8</v>
      </c>
      <c r="M22" s="16">
        <v>300.27</v>
      </c>
    </row>
    <row r="23" spans="1:13" s="10" customFormat="1" ht="12.75">
      <c r="A23" s="10" t="s">
        <v>32</v>
      </c>
      <c r="B23" s="10" t="s">
        <v>34</v>
      </c>
      <c r="C23" s="16">
        <f t="shared" si="0"/>
        <v>5062.195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5062.195</v>
      </c>
      <c r="M23" s="16">
        <v>0</v>
      </c>
    </row>
    <row r="24" spans="1:13" s="10" customFormat="1" ht="12.75">
      <c r="A24" s="10" t="s">
        <v>32</v>
      </c>
      <c r="B24" s="10" t="s">
        <v>17</v>
      </c>
      <c r="C24" s="16">
        <f t="shared" si="0"/>
        <v>517242.1160000001</v>
      </c>
      <c r="D24" s="16">
        <v>173488.738</v>
      </c>
      <c r="E24" s="16">
        <v>81590.43</v>
      </c>
      <c r="F24" s="16">
        <v>182828.894</v>
      </c>
      <c r="G24" s="16">
        <v>15780.682</v>
      </c>
      <c r="H24" s="16">
        <v>28272.906</v>
      </c>
      <c r="I24" s="16">
        <v>0</v>
      </c>
      <c r="J24" s="16">
        <v>0</v>
      </c>
      <c r="K24" s="16">
        <v>14563.778</v>
      </c>
      <c r="L24" s="16">
        <v>20716.688</v>
      </c>
      <c r="M24" s="16">
        <v>0</v>
      </c>
    </row>
    <row r="25" spans="1:13" s="10" customFormat="1" ht="12.75">
      <c r="A25" s="10" t="s">
        <v>32</v>
      </c>
      <c r="B25" s="10" t="s">
        <v>35</v>
      </c>
      <c r="C25" s="6">
        <f t="shared" si="0"/>
        <v>1723.307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1723.307</v>
      </c>
      <c r="M25" s="6">
        <v>0</v>
      </c>
    </row>
    <row r="26" spans="1:13" s="10" customFormat="1" ht="12.75">
      <c r="A26" s="10" t="s">
        <v>32</v>
      </c>
      <c r="B26" s="10" t="s">
        <v>30</v>
      </c>
      <c r="C26" s="16">
        <f t="shared" si="0"/>
        <v>2613.6</v>
      </c>
      <c r="D26" s="16">
        <v>0</v>
      </c>
      <c r="E26" s="16">
        <v>2613.6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2" customFormat="1" ht="12.75">
      <c r="A27" s="11" t="s">
        <v>36</v>
      </c>
      <c r="C27" s="17">
        <f t="shared" si="0"/>
        <v>546425.7760000001</v>
      </c>
      <c r="D27" s="17">
        <f>+D22+D23+D24+D25+D26</f>
        <v>176508.803</v>
      </c>
      <c r="E27" s="17">
        <f aca="true" t="shared" si="4" ref="E27:M27">+E22+E23+E24+E25+E26</f>
        <v>85217.213</v>
      </c>
      <c r="F27" s="17">
        <f t="shared" si="4"/>
        <v>182828.894</v>
      </c>
      <c r="G27" s="17">
        <f t="shared" si="4"/>
        <v>15780.682</v>
      </c>
      <c r="H27" s="17">
        <f t="shared" si="4"/>
        <v>28906.146</v>
      </c>
      <c r="I27" s="17">
        <f t="shared" si="4"/>
        <v>0</v>
      </c>
      <c r="J27" s="17">
        <f t="shared" si="4"/>
        <v>0</v>
      </c>
      <c r="K27" s="17">
        <f t="shared" si="4"/>
        <v>14563.778</v>
      </c>
      <c r="L27" s="17">
        <f t="shared" si="4"/>
        <v>42319.99</v>
      </c>
      <c r="M27" s="17">
        <f t="shared" si="4"/>
        <v>300.27</v>
      </c>
    </row>
    <row r="28" spans="1:13" ht="12.75">
      <c r="A28" t="s">
        <v>37</v>
      </c>
      <c r="B28" s="5" t="s">
        <v>38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37</v>
      </c>
      <c r="B29" s="5" t="s">
        <v>39</v>
      </c>
      <c r="C29" s="6">
        <f t="shared" si="0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t="s">
        <v>37</v>
      </c>
      <c r="B30" s="5" t="s">
        <v>40</v>
      </c>
      <c r="C30" s="6">
        <f t="shared" si="0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10" customFormat="1" ht="12.75">
      <c r="A31" s="10" t="s">
        <v>37</v>
      </c>
      <c r="B31" s="10" t="s">
        <v>41</v>
      </c>
      <c r="C31" s="6">
        <f t="shared" si="0"/>
        <v>1357.4270000000004</v>
      </c>
      <c r="D31" s="6">
        <v>745.033</v>
      </c>
      <c r="E31" s="6">
        <v>303.386</v>
      </c>
      <c r="F31" s="6">
        <v>0</v>
      </c>
      <c r="G31" s="6">
        <v>26.757</v>
      </c>
      <c r="H31" s="6">
        <v>86.804</v>
      </c>
      <c r="I31" s="6">
        <v>0</v>
      </c>
      <c r="J31" s="6">
        <v>0</v>
      </c>
      <c r="K31" s="6">
        <v>11.137</v>
      </c>
      <c r="L31" s="6">
        <v>161.401</v>
      </c>
      <c r="M31" s="6">
        <v>22.909</v>
      </c>
    </row>
    <row r="32" spans="1:13" s="10" customFormat="1" ht="12.75">
      <c r="A32" s="10" t="s">
        <v>37</v>
      </c>
      <c r="B32" s="10" t="s">
        <v>42</v>
      </c>
      <c r="C32" s="16">
        <f t="shared" si="0"/>
        <v>5782.710999999999</v>
      </c>
      <c r="D32" s="16">
        <v>3279.358</v>
      </c>
      <c r="E32" s="16">
        <v>1112.82</v>
      </c>
      <c r="F32" s="16">
        <v>157.935</v>
      </c>
      <c r="G32" s="16">
        <v>116.44</v>
      </c>
      <c r="H32" s="16">
        <v>537.637</v>
      </c>
      <c r="I32" s="16">
        <v>0</v>
      </c>
      <c r="J32" s="16">
        <v>0</v>
      </c>
      <c r="K32" s="16">
        <v>79.389</v>
      </c>
      <c r="L32" s="16">
        <v>499.132</v>
      </c>
      <c r="M32" s="16">
        <v>0</v>
      </c>
    </row>
    <row r="33" spans="1:13" s="10" customFormat="1" ht="12.75">
      <c r="A33" s="10" t="s">
        <v>37</v>
      </c>
      <c r="B33" s="10" t="s">
        <v>17</v>
      </c>
      <c r="C33" s="16">
        <f t="shared" si="0"/>
        <v>161248.19999999995</v>
      </c>
      <c r="D33" s="16">
        <v>78654.749</v>
      </c>
      <c r="E33" s="16">
        <v>23624.279</v>
      </c>
      <c r="F33" s="16">
        <v>36502.322</v>
      </c>
      <c r="G33" s="16">
        <v>3987.462</v>
      </c>
      <c r="H33" s="16">
        <v>11266.351</v>
      </c>
      <c r="I33" s="16">
        <v>0</v>
      </c>
      <c r="J33" s="16">
        <v>0</v>
      </c>
      <c r="K33" s="16">
        <v>5198.688</v>
      </c>
      <c r="L33" s="16">
        <v>2014.349</v>
      </c>
      <c r="M33" s="16">
        <v>0</v>
      </c>
    </row>
    <row r="34" spans="1:13" ht="12.75">
      <c r="A34" t="s">
        <v>37</v>
      </c>
      <c r="B34" s="5" t="s">
        <v>43</v>
      </c>
      <c r="C34" s="6">
        <f t="shared" si="0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10" customFormat="1" ht="12.75">
      <c r="A35" s="10" t="s">
        <v>37</v>
      </c>
      <c r="B35" s="10" t="s">
        <v>44</v>
      </c>
      <c r="C35" s="16">
        <f t="shared" si="0"/>
        <v>2797.6279999999997</v>
      </c>
      <c r="D35" s="16">
        <v>2001.919</v>
      </c>
      <c r="E35" s="16">
        <v>546.902</v>
      </c>
      <c r="F35" s="16">
        <v>107.322</v>
      </c>
      <c r="G35" s="16">
        <v>90.566</v>
      </c>
      <c r="H35" s="16">
        <v>50.919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1:13" s="10" customFormat="1" ht="12.75">
      <c r="A36" s="10" t="s">
        <v>37</v>
      </c>
      <c r="B36" s="10" t="s">
        <v>45</v>
      </c>
      <c r="C36" s="16">
        <f t="shared" si="0"/>
        <v>2832.99</v>
      </c>
      <c r="D36" s="16">
        <v>1615.138</v>
      </c>
      <c r="E36" s="16">
        <v>912.404</v>
      </c>
      <c r="F36" s="16">
        <v>0</v>
      </c>
      <c r="G36" s="16">
        <v>0</v>
      </c>
      <c r="H36" s="16">
        <v>160.491</v>
      </c>
      <c r="I36" s="16">
        <v>0</v>
      </c>
      <c r="J36" s="16">
        <v>0</v>
      </c>
      <c r="K36" s="16">
        <v>71.944</v>
      </c>
      <c r="L36" s="16">
        <v>73.013</v>
      </c>
      <c r="M36" s="16">
        <v>0</v>
      </c>
    </row>
    <row r="37" spans="1:13" s="10" customFormat="1" ht="12.75">
      <c r="A37" s="10" t="s">
        <v>37</v>
      </c>
      <c r="B37" s="10" t="s">
        <v>30</v>
      </c>
      <c r="C37" s="16">
        <f t="shared" si="0"/>
        <v>1385490.302</v>
      </c>
      <c r="D37" s="16">
        <v>0</v>
      </c>
      <c r="E37" s="16">
        <v>2256.082</v>
      </c>
      <c r="F37" s="16">
        <v>1383234.22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s="12" customFormat="1" ht="12.75">
      <c r="A38" s="11" t="s">
        <v>46</v>
      </c>
      <c r="C38" s="17">
        <f t="shared" si="0"/>
        <v>1559509.2580000001</v>
      </c>
      <c r="D38" s="17">
        <f>+D28+D29+D30+D31+D32+D33+D34+D35+D36+D37</f>
        <v>86296.197</v>
      </c>
      <c r="E38" s="17">
        <f aca="true" t="shared" si="5" ref="E38:M38">+E28+E29+E30+E31+E32+E33+E34+E35+E36+E37</f>
        <v>28755.872999999992</v>
      </c>
      <c r="F38" s="17">
        <f t="shared" si="5"/>
        <v>1420001.7989999999</v>
      </c>
      <c r="G38" s="17">
        <f t="shared" si="5"/>
        <v>4221.224999999999</v>
      </c>
      <c r="H38" s="17">
        <f t="shared" si="5"/>
        <v>12102.202000000001</v>
      </c>
      <c r="I38" s="17">
        <f t="shared" si="5"/>
        <v>0</v>
      </c>
      <c r="J38" s="17">
        <f t="shared" si="5"/>
        <v>0</v>
      </c>
      <c r="K38" s="17">
        <f t="shared" si="5"/>
        <v>5361.158</v>
      </c>
      <c r="L38" s="17">
        <f t="shared" si="5"/>
        <v>2747.895</v>
      </c>
      <c r="M38" s="17">
        <f t="shared" si="5"/>
        <v>22.909</v>
      </c>
    </row>
    <row r="39" spans="1:13" s="10" customFormat="1" ht="12.75">
      <c r="A39" s="10" t="s">
        <v>47</v>
      </c>
      <c r="B39" s="10" t="s">
        <v>48</v>
      </c>
      <c r="C39" s="6">
        <f t="shared" si="0"/>
        <v>2405.646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2405.646</v>
      </c>
      <c r="M39" s="6">
        <v>0</v>
      </c>
    </row>
    <row r="40" spans="1:13" s="10" customFormat="1" ht="12.75">
      <c r="A40" s="10" t="s">
        <v>47</v>
      </c>
      <c r="B40" s="10" t="s">
        <v>17</v>
      </c>
      <c r="C40" s="16">
        <f t="shared" si="0"/>
        <v>31964.557</v>
      </c>
      <c r="D40" s="16">
        <v>15137.646</v>
      </c>
      <c r="E40" s="16">
        <v>2788.622</v>
      </c>
      <c r="F40" s="16">
        <v>3556.367</v>
      </c>
      <c r="G40" s="16">
        <v>179.687</v>
      </c>
      <c r="H40" s="16">
        <v>1651.007</v>
      </c>
      <c r="I40" s="16">
        <v>0</v>
      </c>
      <c r="J40" s="16">
        <v>4968.814</v>
      </c>
      <c r="K40" s="16">
        <v>1176.153</v>
      </c>
      <c r="L40" s="16">
        <v>2506.261</v>
      </c>
      <c r="M40" s="16">
        <v>0</v>
      </c>
    </row>
    <row r="41" spans="1:13" s="12" customFormat="1" ht="12.75">
      <c r="A41" s="11" t="s">
        <v>49</v>
      </c>
      <c r="C41" s="17">
        <f t="shared" si="0"/>
        <v>34370.203</v>
      </c>
      <c r="D41" s="17">
        <f>+D39+D40</f>
        <v>15137.646</v>
      </c>
      <c r="E41" s="17">
        <f aca="true" t="shared" si="6" ref="E41:M41">+E39+E40</f>
        <v>2788.622</v>
      </c>
      <c r="F41" s="17">
        <f t="shared" si="6"/>
        <v>3556.367</v>
      </c>
      <c r="G41" s="17">
        <f t="shared" si="6"/>
        <v>179.687</v>
      </c>
      <c r="H41" s="17">
        <f t="shared" si="6"/>
        <v>1651.007</v>
      </c>
      <c r="I41" s="17">
        <f t="shared" si="6"/>
        <v>0</v>
      </c>
      <c r="J41" s="17">
        <f t="shared" si="6"/>
        <v>4968.814</v>
      </c>
      <c r="K41" s="17">
        <f t="shared" si="6"/>
        <v>1176.153</v>
      </c>
      <c r="L41" s="17">
        <f t="shared" si="6"/>
        <v>4911.907</v>
      </c>
      <c r="M41" s="17">
        <f t="shared" si="6"/>
        <v>0</v>
      </c>
    </row>
    <row r="42" spans="1:13" ht="12.75">
      <c r="A42" t="s">
        <v>50</v>
      </c>
      <c r="B42" s="5" t="s">
        <v>51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10" customFormat="1" ht="12.75">
      <c r="A43" s="10" t="s">
        <v>50</v>
      </c>
      <c r="B43" s="10" t="s">
        <v>52</v>
      </c>
      <c r="C43" s="6">
        <f t="shared" si="0"/>
        <v>1307.798</v>
      </c>
      <c r="D43" s="6">
        <v>843.338</v>
      </c>
      <c r="E43" s="6">
        <v>342.567</v>
      </c>
      <c r="F43" s="6">
        <v>0</v>
      </c>
      <c r="G43" s="6">
        <v>0</v>
      </c>
      <c r="H43" s="6">
        <v>121.893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</row>
    <row r="44" spans="1:13" s="10" customFormat="1" ht="12.75">
      <c r="A44" s="10" t="s">
        <v>50</v>
      </c>
      <c r="B44" s="10" t="s">
        <v>53</v>
      </c>
      <c r="C44" s="16">
        <f t="shared" si="0"/>
        <v>35326.887</v>
      </c>
      <c r="D44" s="16">
        <v>14675.849</v>
      </c>
      <c r="E44" s="16">
        <v>6277.678</v>
      </c>
      <c r="F44" s="16">
        <v>5411.838</v>
      </c>
      <c r="G44" s="16">
        <v>2308.383</v>
      </c>
      <c r="H44" s="16">
        <v>3890.604</v>
      </c>
      <c r="I44" s="16">
        <v>0</v>
      </c>
      <c r="J44" s="16">
        <v>0</v>
      </c>
      <c r="K44" s="16">
        <v>473.161</v>
      </c>
      <c r="L44" s="16">
        <v>1985.04</v>
      </c>
      <c r="M44" s="16">
        <v>304.334</v>
      </c>
    </row>
    <row r="45" spans="1:13" s="10" customFormat="1" ht="12.75">
      <c r="A45" s="10" t="s">
        <v>50</v>
      </c>
      <c r="B45" s="10" t="s">
        <v>54</v>
      </c>
      <c r="C45" s="16">
        <f t="shared" si="0"/>
        <v>1154.808</v>
      </c>
      <c r="D45" s="16">
        <v>860.195</v>
      </c>
      <c r="E45" s="16">
        <v>0</v>
      </c>
      <c r="F45" s="16">
        <v>0</v>
      </c>
      <c r="G45" s="16">
        <v>31.171</v>
      </c>
      <c r="H45" s="16">
        <v>65</v>
      </c>
      <c r="I45" s="16">
        <v>0</v>
      </c>
      <c r="J45" s="16">
        <v>0</v>
      </c>
      <c r="K45" s="16">
        <v>198.442</v>
      </c>
      <c r="L45" s="16">
        <v>0</v>
      </c>
      <c r="M45" s="16">
        <v>0</v>
      </c>
    </row>
    <row r="46" spans="1:13" s="10" customFormat="1" ht="12.75">
      <c r="A46" s="10" t="s">
        <v>50</v>
      </c>
      <c r="B46" s="10" t="s">
        <v>55</v>
      </c>
      <c r="C46" s="16">
        <f t="shared" si="0"/>
        <v>20286.242000000002</v>
      </c>
      <c r="D46" s="16">
        <v>8273.815</v>
      </c>
      <c r="E46" s="16">
        <v>8630.959</v>
      </c>
      <c r="F46" s="16">
        <v>83.792</v>
      </c>
      <c r="G46" s="16">
        <v>370.792</v>
      </c>
      <c r="H46" s="16">
        <v>1626.247</v>
      </c>
      <c r="I46" s="16">
        <v>0</v>
      </c>
      <c r="J46" s="16">
        <v>0</v>
      </c>
      <c r="K46" s="16">
        <v>329.229</v>
      </c>
      <c r="L46" s="16">
        <v>743.949</v>
      </c>
      <c r="M46" s="16">
        <v>227.459</v>
      </c>
    </row>
    <row r="47" spans="1:13" s="10" customFormat="1" ht="12.75">
      <c r="A47" s="10" t="s">
        <v>50</v>
      </c>
      <c r="B47" s="10" t="s">
        <v>56</v>
      </c>
      <c r="C47" s="16">
        <f t="shared" si="0"/>
        <v>13256.446</v>
      </c>
      <c r="D47" s="16">
        <v>5040.584</v>
      </c>
      <c r="E47" s="16">
        <v>2082.568</v>
      </c>
      <c r="F47" s="16">
        <v>1510.106</v>
      </c>
      <c r="G47" s="16">
        <v>562.075</v>
      </c>
      <c r="H47" s="16">
        <v>1364.685</v>
      </c>
      <c r="I47" s="16">
        <v>0</v>
      </c>
      <c r="J47" s="16">
        <v>0</v>
      </c>
      <c r="K47" s="16">
        <v>145.493</v>
      </c>
      <c r="L47" s="16">
        <v>2476.581</v>
      </c>
      <c r="M47" s="16">
        <v>74.354</v>
      </c>
    </row>
    <row r="48" spans="1:13" s="10" customFormat="1" ht="12.75">
      <c r="A48" s="10" t="s">
        <v>50</v>
      </c>
      <c r="B48" s="10" t="s">
        <v>57</v>
      </c>
      <c r="C48" s="16">
        <f t="shared" si="0"/>
        <v>10303.737999999998</v>
      </c>
      <c r="D48" s="16">
        <v>5551.532</v>
      </c>
      <c r="E48" s="16">
        <v>1726.922</v>
      </c>
      <c r="F48" s="16">
        <v>1233.79</v>
      </c>
      <c r="G48" s="16">
        <v>314.327</v>
      </c>
      <c r="H48" s="16">
        <v>894.312</v>
      </c>
      <c r="I48" s="16">
        <v>0</v>
      </c>
      <c r="J48" s="16">
        <v>0</v>
      </c>
      <c r="K48" s="16">
        <v>188.25</v>
      </c>
      <c r="L48" s="16">
        <v>311.712</v>
      </c>
      <c r="M48" s="16">
        <v>82.893</v>
      </c>
    </row>
    <row r="49" spans="1:13" s="10" customFormat="1" ht="12.75">
      <c r="A49" s="10" t="s">
        <v>50</v>
      </c>
      <c r="B49" s="10" t="s">
        <v>58</v>
      </c>
      <c r="C49" s="16">
        <f t="shared" si="0"/>
        <v>2885.892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2885.892</v>
      </c>
      <c r="M49" s="16">
        <v>0</v>
      </c>
    </row>
    <row r="50" spans="1:13" s="10" customFormat="1" ht="12.75">
      <c r="A50" s="10" t="s">
        <v>50</v>
      </c>
      <c r="B50" s="10" t="s">
        <v>59</v>
      </c>
      <c r="C50" s="16">
        <f t="shared" si="0"/>
        <v>172187.525</v>
      </c>
      <c r="D50" s="16">
        <v>69738.944</v>
      </c>
      <c r="E50" s="16">
        <v>36285.987</v>
      </c>
      <c r="F50" s="16">
        <v>51066.144</v>
      </c>
      <c r="G50" s="16">
        <v>1200</v>
      </c>
      <c r="H50" s="16">
        <v>9730.694</v>
      </c>
      <c r="I50" s="16">
        <v>0</v>
      </c>
      <c r="J50" s="16">
        <v>0</v>
      </c>
      <c r="K50" s="16">
        <v>2727.944</v>
      </c>
      <c r="L50" s="16">
        <v>0</v>
      </c>
      <c r="M50" s="16">
        <v>1437.812</v>
      </c>
    </row>
    <row r="51" spans="1:13" s="10" customFormat="1" ht="12.75">
      <c r="A51" s="10" t="s">
        <v>50</v>
      </c>
      <c r="B51" s="10" t="s">
        <v>17</v>
      </c>
      <c r="C51" s="16">
        <f t="shared" si="0"/>
        <v>92087.04899999998</v>
      </c>
      <c r="D51" s="16">
        <v>40384.445</v>
      </c>
      <c r="E51" s="16">
        <v>15620.807</v>
      </c>
      <c r="F51" s="16">
        <v>15137.531</v>
      </c>
      <c r="G51" s="16">
        <v>8597.4</v>
      </c>
      <c r="H51" s="16">
        <v>7101.189</v>
      </c>
      <c r="I51" s="16">
        <v>0</v>
      </c>
      <c r="J51" s="16">
        <v>0</v>
      </c>
      <c r="K51" s="16">
        <v>3400.25</v>
      </c>
      <c r="L51" s="16">
        <v>1845.427</v>
      </c>
      <c r="M51" s="16">
        <v>0</v>
      </c>
    </row>
    <row r="52" spans="1:13" s="10" customFormat="1" ht="12.75">
      <c r="A52" s="10" t="s">
        <v>50</v>
      </c>
      <c r="B52" s="10" t="s">
        <v>60</v>
      </c>
      <c r="C52" s="16">
        <f t="shared" si="0"/>
        <v>12435.506000000003</v>
      </c>
      <c r="D52" s="16">
        <v>6119.904</v>
      </c>
      <c r="E52" s="16">
        <v>4261.816</v>
      </c>
      <c r="F52" s="16">
        <v>85.736</v>
      </c>
      <c r="G52" s="16">
        <v>518.427</v>
      </c>
      <c r="H52" s="16">
        <v>801.553</v>
      </c>
      <c r="I52" s="16">
        <v>0</v>
      </c>
      <c r="J52" s="16">
        <v>0</v>
      </c>
      <c r="K52" s="16">
        <v>57.896</v>
      </c>
      <c r="L52" s="16">
        <v>438.306</v>
      </c>
      <c r="M52" s="16">
        <v>151.868</v>
      </c>
    </row>
    <row r="53" spans="1:13" s="10" customFormat="1" ht="12.75">
      <c r="A53" s="10" t="s">
        <v>50</v>
      </c>
      <c r="B53" s="10" t="s">
        <v>61</v>
      </c>
      <c r="C53" s="16">
        <f t="shared" si="0"/>
        <v>18797.455</v>
      </c>
      <c r="D53" s="16">
        <v>6181.752</v>
      </c>
      <c r="E53" s="16">
        <v>1750.618</v>
      </c>
      <c r="F53" s="16">
        <v>1200.806</v>
      </c>
      <c r="G53" s="16">
        <v>106.233</v>
      </c>
      <c r="H53" s="16">
        <v>1574.748</v>
      </c>
      <c r="I53" s="16">
        <v>0</v>
      </c>
      <c r="J53" s="16">
        <v>0</v>
      </c>
      <c r="K53" s="16">
        <v>1387.01</v>
      </c>
      <c r="L53" s="16">
        <v>6511.445</v>
      </c>
      <c r="M53" s="16">
        <v>84.843</v>
      </c>
    </row>
    <row r="54" spans="1:13" s="10" customFormat="1" ht="12.75">
      <c r="A54" s="10" t="s">
        <v>50</v>
      </c>
      <c r="B54" s="10" t="s">
        <v>62</v>
      </c>
      <c r="C54" s="16">
        <f t="shared" si="0"/>
        <v>7996.063999999999</v>
      </c>
      <c r="D54" s="16">
        <v>3754.947</v>
      </c>
      <c r="E54" s="16">
        <v>1176.489</v>
      </c>
      <c r="F54" s="16">
        <v>1939.383</v>
      </c>
      <c r="G54" s="16">
        <v>0</v>
      </c>
      <c r="H54" s="16">
        <v>429.41</v>
      </c>
      <c r="I54" s="16">
        <v>0</v>
      </c>
      <c r="J54" s="16">
        <v>0</v>
      </c>
      <c r="K54" s="16">
        <v>103.675</v>
      </c>
      <c r="L54" s="16">
        <v>592.16</v>
      </c>
      <c r="M54" s="16">
        <v>0</v>
      </c>
    </row>
    <row r="55" spans="1:13" s="10" customFormat="1" ht="12.75">
      <c r="A55" s="10" t="s">
        <v>50</v>
      </c>
      <c r="B55" s="10" t="s">
        <v>63</v>
      </c>
      <c r="C55" s="16">
        <f t="shared" si="0"/>
        <v>8274.716000000002</v>
      </c>
      <c r="D55" s="16">
        <v>3534.311</v>
      </c>
      <c r="E55" s="16">
        <v>1911.72</v>
      </c>
      <c r="F55" s="16">
        <v>802.242</v>
      </c>
      <c r="G55" s="16">
        <v>390.956</v>
      </c>
      <c r="H55" s="16">
        <v>491.948</v>
      </c>
      <c r="I55" s="16">
        <v>0</v>
      </c>
      <c r="J55" s="16">
        <v>0</v>
      </c>
      <c r="K55" s="16">
        <v>203.683</v>
      </c>
      <c r="L55" s="16">
        <v>876.138</v>
      </c>
      <c r="M55" s="16">
        <v>63.718</v>
      </c>
    </row>
    <row r="56" spans="1:13" s="10" customFormat="1" ht="12.75">
      <c r="A56" s="10" t="s">
        <v>50</v>
      </c>
      <c r="B56" s="10" t="s">
        <v>64</v>
      </c>
      <c r="C56" s="21">
        <f t="shared" si="0"/>
        <v>8911.959</v>
      </c>
      <c r="D56" s="21">
        <v>3203.389</v>
      </c>
      <c r="E56" s="21">
        <v>4322.042</v>
      </c>
      <c r="F56" s="21">
        <v>0</v>
      </c>
      <c r="G56" s="21">
        <v>0</v>
      </c>
      <c r="H56" s="21">
        <v>283.982</v>
      </c>
      <c r="I56" s="21">
        <v>0</v>
      </c>
      <c r="J56" s="21">
        <v>0</v>
      </c>
      <c r="K56" s="21">
        <v>318.327</v>
      </c>
      <c r="L56" s="21">
        <v>673.782</v>
      </c>
      <c r="M56" s="21">
        <v>110.437</v>
      </c>
    </row>
    <row r="57" spans="1:13" s="10" customFormat="1" ht="12.75">
      <c r="A57" s="10" t="s">
        <v>50</v>
      </c>
      <c r="B57" s="10" t="s">
        <v>65</v>
      </c>
      <c r="C57" s="16">
        <f t="shared" si="0"/>
        <v>4891.577</v>
      </c>
      <c r="D57" s="16">
        <v>1795.406</v>
      </c>
      <c r="E57" s="16">
        <v>1493.739</v>
      </c>
      <c r="F57" s="16">
        <v>137.511</v>
      </c>
      <c r="G57" s="16">
        <v>94.981</v>
      </c>
      <c r="H57" s="16">
        <v>373.041</v>
      </c>
      <c r="I57" s="16">
        <v>0</v>
      </c>
      <c r="J57" s="16">
        <v>0</v>
      </c>
      <c r="K57" s="16">
        <v>43.423</v>
      </c>
      <c r="L57" s="16">
        <v>893.989</v>
      </c>
      <c r="M57" s="16">
        <v>59.487</v>
      </c>
    </row>
    <row r="58" spans="1:13" s="10" customFormat="1" ht="12.75">
      <c r="A58" s="10" t="s">
        <v>50</v>
      </c>
      <c r="B58" s="10" t="s">
        <v>66</v>
      </c>
      <c r="C58" s="6">
        <f t="shared" si="0"/>
        <v>3752.9329999999995</v>
      </c>
      <c r="D58" s="6">
        <v>1454.205</v>
      </c>
      <c r="E58" s="6">
        <v>522.834</v>
      </c>
      <c r="F58" s="6">
        <v>936.636</v>
      </c>
      <c r="G58" s="6">
        <v>0</v>
      </c>
      <c r="H58" s="6">
        <v>250</v>
      </c>
      <c r="I58" s="6">
        <v>0</v>
      </c>
      <c r="J58" s="6">
        <v>0</v>
      </c>
      <c r="K58" s="6">
        <v>120.267</v>
      </c>
      <c r="L58" s="6">
        <v>464.379</v>
      </c>
      <c r="M58" s="6">
        <v>4.612</v>
      </c>
    </row>
    <row r="59" spans="1:13" s="10" customFormat="1" ht="12.75">
      <c r="A59" s="10" t="s">
        <v>50</v>
      </c>
      <c r="B59" s="10" t="s">
        <v>30</v>
      </c>
      <c r="C59" s="16">
        <f t="shared" si="0"/>
        <v>152465.48400000003</v>
      </c>
      <c r="D59" s="16">
        <v>0</v>
      </c>
      <c r="E59" s="16">
        <v>2286.7</v>
      </c>
      <c r="F59" s="16">
        <v>150178.784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</row>
    <row r="60" spans="1:13" s="12" customFormat="1" ht="12.75">
      <c r="A60" s="11" t="s">
        <v>67</v>
      </c>
      <c r="C60" s="17">
        <f t="shared" si="0"/>
        <v>566322.0790000001</v>
      </c>
      <c r="D60" s="17">
        <f>SUM(D42:D59)</f>
        <v>171412.616</v>
      </c>
      <c r="E60" s="17">
        <f aca="true" t="shared" si="7" ref="E60:M60">SUM(E42:E59)</f>
        <v>88693.44600000001</v>
      </c>
      <c r="F60" s="17">
        <f t="shared" si="7"/>
        <v>229724.299</v>
      </c>
      <c r="G60" s="17">
        <f t="shared" si="7"/>
        <v>14494.744999999999</v>
      </c>
      <c r="H60" s="17">
        <f t="shared" si="7"/>
        <v>28999.305999999997</v>
      </c>
      <c r="I60" s="17">
        <f t="shared" si="7"/>
        <v>0</v>
      </c>
      <c r="J60" s="17">
        <f t="shared" si="7"/>
        <v>0</v>
      </c>
      <c r="K60" s="17">
        <f t="shared" si="7"/>
        <v>9697.05</v>
      </c>
      <c r="L60" s="17">
        <f t="shared" si="7"/>
        <v>20698.8</v>
      </c>
      <c r="M60" s="17">
        <f t="shared" si="7"/>
        <v>2601.8169999999996</v>
      </c>
    </row>
    <row r="61" spans="1:13" s="10" customFormat="1" ht="12.75">
      <c r="A61" s="10" t="s">
        <v>68</v>
      </c>
      <c r="B61" s="10" t="s">
        <v>69</v>
      </c>
      <c r="C61" s="16">
        <f t="shared" si="0"/>
        <v>99777.779</v>
      </c>
      <c r="D61" s="16">
        <v>23768.812</v>
      </c>
      <c r="E61" s="16">
        <v>5489.995</v>
      </c>
      <c r="F61" s="16">
        <v>62032.185</v>
      </c>
      <c r="G61" s="16">
        <v>944.078</v>
      </c>
      <c r="H61" s="16">
        <v>3445.033</v>
      </c>
      <c r="I61" s="16">
        <v>0</v>
      </c>
      <c r="J61" s="16">
        <v>95.274</v>
      </c>
      <c r="K61" s="16">
        <v>731.764</v>
      </c>
      <c r="L61" s="16">
        <v>3000.251</v>
      </c>
      <c r="M61" s="16">
        <v>270.387</v>
      </c>
    </row>
    <row r="62" spans="1:13" s="10" customFormat="1" ht="12.75">
      <c r="A62" s="10" t="s">
        <v>68</v>
      </c>
      <c r="B62" s="10" t="s">
        <v>70</v>
      </c>
      <c r="C62" s="16">
        <f t="shared" si="0"/>
        <v>1318.651</v>
      </c>
      <c r="D62" s="16">
        <v>508.789</v>
      </c>
      <c r="E62" s="16">
        <v>178.794</v>
      </c>
      <c r="F62" s="16">
        <v>13.719</v>
      </c>
      <c r="G62" s="16">
        <v>0</v>
      </c>
      <c r="H62" s="16">
        <v>209.134</v>
      </c>
      <c r="I62" s="16">
        <v>0</v>
      </c>
      <c r="J62" s="16">
        <v>0</v>
      </c>
      <c r="K62" s="16">
        <v>0</v>
      </c>
      <c r="L62" s="16">
        <v>408.215</v>
      </c>
      <c r="M62" s="16">
        <v>0</v>
      </c>
    </row>
    <row r="63" spans="1:13" s="10" customFormat="1" ht="12.75">
      <c r="A63" s="10" t="s">
        <v>68</v>
      </c>
      <c r="B63" s="10" t="s">
        <v>71</v>
      </c>
      <c r="C63" s="16">
        <f t="shared" si="0"/>
        <v>691.603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691.603</v>
      </c>
      <c r="M63" s="16">
        <v>0</v>
      </c>
    </row>
    <row r="64" spans="1:13" s="10" customFormat="1" ht="12.75">
      <c r="A64" s="10" t="s">
        <v>68</v>
      </c>
      <c r="B64" s="10" t="s">
        <v>17</v>
      </c>
      <c r="C64" s="16">
        <f t="shared" si="0"/>
        <v>374083.04500000004</v>
      </c>
      <c r="D64" s="16">
        <v>135817.437</v>
      </c>
      <c r="E64" s="16">
        <v>37257.068</v>
      </c>
      <c r="F64" s="16">
        <v>167494.111</v>
      </c>
      <c r="G64" s="16">
        <v>6503.49</v>
      </c>
      <c r="H64" s="16">
        <v>11664.907</v>
      </c>
      <c r="I64" s="16">
        <v>0</v>
      </c>
      <c r="J64" s="16">
        <v>0</v>
      </c>
      <c r="K64" s="16">
        <v>8498.576</v>
      </c>
      <c r="L64" s="16">
        <v>6847.456</v>
      </c>
      <c r="M64" s="16">
        <v>0</v>
      </c>
    </row>
    <row r="65" spans="1:13" s="10" customFormat="1" ht="12.75">
      <c r="A65" s="10" t="s">
        <v>68</v>
      </c>
      <c r="B65" s="10" t="s">
        <v>30</v>
      </c>
      <c r="C65" s="16">
        <f t="shared" si="0"/>
        <v>22793.129</v>
      </c>
      <c r="D65" s="16">
        <v>0</v>
      </c>
      <c r="E65" s="16">
        <v>0</v>
      </c>
      <c r="F65" s="16">
        <v>22793.129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</row>
    <row r="66" spans="1:13" s="12" customFormat="1" ht="12.75">
      <c r="A66" s="11" t="s">
        <v>72</v>
      </c>
      <c r="C66" s="17">
        <f t="shared" si="0"/>
        <v>498664.207</v>
      </c>
      <c r="D66" s="17">
        <f>+D61+D62+D63+D64+D65</f>
        <v>160095.038</v>
      </c>
      <c r="E66" s="17">
        <f aca="true" t="shared" si="8" ref="E66:M66">+E61+E62+E63+E64+E65</f>
        <v>42925.856999999996</v>
      </c>
      <c r="F66" s="17">
        <f t="shared" si="8"/>
        <v>252333.14400000003</v>
      </c>
      <c r="G66" s="17">
        <f t="shared" si="8"/>
        <v>7447.567999999999</v>
      </c>
      <c r="H66" s="17">
        <f t="shared" si="8"/>
        <v>15319.073999999999</v>
      </c>
      <c r="I66" s="17">
        <f t="shared" si="8"/>
        <v>0</v>
      </c>
      <c r="J66" s="17">
        <f t="shared" si="8"/>
        <v>95.274</v>
      </c>
      <c r="K66" s="17">
        <f t="shared" si="8"/>
        <v>9230.339999999998</v>
      </c>
      <c r="L66" s="17">
        <f t="shared" si="8"/>
        <v>10947.525000000001</v>
      </c>
      <c r="M66" s="17">
        <f t="shared" si="8"/>
        <v>270.387</v>
      </c>
    </row>
    <row r="67" spans="1:13" s="10" customFormat="1" ht="12.75">
      <c r="A67" s="10" t="s">
        <v>73</v>
      </c>
      <c r="B67" s="10" t="s">
        <v>17</v>
      </c>
      <c r="C67" s="16">
        <f t="shared" si="0"/>
        <v>151216.52</v>
      </c>
      <c r="D67" s="16">
        <v>64292.702</v>
      </c>
      <c r="E67" s="16">
        <v>25441.465</v>
      </c>
      <c r="F67" s="16">
        <v>38064.98</v>
      </c>
      <c r="G67" s="16">
        <v>2544.64</v>
      </c>
      <c r="H67" s="16">
        <v>12648.189</v>
      </c>
      <c r="I67" s="16">
        <v>0</v>
      </c>
      <c r="J67" s="16">
        <v>0</v>
      </c>
      <c r="K67" s="16">
        <v>5572.224</v>
      </c>
      <c r="L67" s="16">
        <v>2652.32</v>
      </c>
      <c r="M67" s="16">
        <v>0</v>
      </c>
    </row>
    <row r="68" spans="1:13" s="10" customFormat="1" ht="12.75">
      <c r="A68" s="10" t="s">
        <v>73</v>
      </c>
      <c r="B68" s="10" t="s">
        <v>74</v>
      </c>
      <c r="C68" s="16">
        <f t="shared" si="0"/>
        <v>201.104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201.104</v>
      </c>
      <c r="M68" s="16">
        <v>0</v>
      </c>
    </row>
    <row r="69" spans="1:13" s="10" customFormat="1" ht="12.75">
      <c r="A69" s="10" t="s">
        <v>73</v>
      </c>
      <c r="B69" s="10" t="s">
        <v>75</v>
      </c>
      <c r="C69" s="16">
        <f t="shared" si="0"/>
        <v>19846.688000000002</v>
      </c>
      <c r="D69" s="16">
        <v>0</v>
      </c>
      <c r="E69" s="16">
        <v>0</v>
      </c>
      <c r="F69" s="16">
        <v>14537.177</v>
      </c>
      <c r="G69" s="16">
        <v>1550.359</v>
      </c>
      <c r="H69" s="16">
        <v>60.083</v>
      </c>
      <c r="I69" s="16">
        <v>0</v>
      </c>
      <c r="J69" s="16">
        <v>0</v>
      </c>
      <c r="K69" s="16">
        <v>70.052</v>
      </c>
      <c r="L69" s="16">
        <v>3629.017</v>
      </c>
      <c r="M69" s="16">
        <v>0</v>
      </c>
    </row>
    <row r="70" spans="1:13" s="10" customFormat="1" ht="12.75">
      <c r="A70" s="10" t="s">
        <v>73</v>
      </c>
      <c r="B70" s="10" t="s">
        <v>30</v>
      </c>
      <c r="C70" s="16">
        <f t="shared" si="0"/>
        <v>2580.0879999999997</v>
      </c>
      <c r="D70" s="16">
        <v>0</v>
      </c>
      <c r="E70" s="16">
        <v>427.2</v>
      </c>
      <c r="F70" s="16">
        <v>2152.888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</row>
    <row r="71" spans="1:13" s="12" customFormat="1" ht="12.75">
      <c r="A71" s="11" t="s">
        <v>76</v>
      </c>
      <c r="C71" s="17">
        <f t="shared" si="0"/>
        <v>173844.40000000002</v>
      </c>
      <c r="D71" s="17">
        <f>+D67+D68+D69+D70</f>
        <v>64292.702</v>
      </c>
      <c r="E71" s="17">
        <f aca="true" t="shared" si="9" ref="E71:M71">+E67+E68+E69+E70</f>
        <v>25868.665</v>
      </c>
      <c r="F71" s="17">
        <f t="shared" si="9"/>
        <v>54755.045000000006</v>
      </c>
      <c r="G71" s="17">
        <f t="shared" si="9"/>
        <v>4094.999</v>
      </c>
      <c r="H71" s="17">
        <f t="shared" si="9"/>
        <v>12708.272</v>
      </c>
      <c r="I71" s="17">
        <f t="shared" si="9"/>
        <v>0</v>
      </c>
      <c r="J71" s="17">
        <f t="shared" si="9"/>
        <v>0</v>
      </c>
      <c r="K71" s="17">
        <f t="shared" si="9"/>
        <v>5642.276</v>
      </c>
      <c r="L71" s="17">
        <f t="shared" si="9"/>
        <v>6482.441</v>
      </c>
      <c r="M71" s="17">
        <f t="shared" si="9"/>
        <v>0</v>
      </c>
    </row>
    <row r="72" spans="1:13" s="10" customFormat="1" ht="12.75">
      <c r="A72" s="10" t="s">
        <v>77</v>
      </c>
      <c r="B72" s="10" t="s">
        <v>17</v>
      </c>
      <c r="C72" s="16">
        <f t="shared" si="0"/>
        <v>1098514.835</v>
      </c>
      <c r="D72" s="16">
        <v>589822.774</v>
      </c>
      <c r="E72" s="16">
        <v>225525.389</v>
      </c>
      <c r="F72" s="16">
        <v>156829.798</v>
      </c>
      <c r="G72" s="16">
        <v>28513.9</v>
      </c>
      <c r="H72" s="16">
        <v>54113.305</v>
      </c>
      <c r="I72" s="16">
        <v>0</v>
      </c>
      <c r="J72" s="16">
        <v>0</v>
      </c>
      <c r="K72" s="16">
        <v>37858.407</v>
      </c>
      <c r="L72" s="16">
        <v>5851.262</v>
      </c>
      <c r="M72" s="16">
        <v>0</v>
      </c>
    </row>
    <row r="73" spans="1:13" s="10" customFormat="1" ht="12.75">
      <c r="A73" s="10" t="s">
        <v>77</v>
      </c>
      <c r="B73" s="10" t="s">
        <v>30</v>
      </c>
      <c r="C73" s="16">
        <f aca="true" t="shared" si="10" ref="C73:C121">SUM(D73:M73)</f>
        <v>222941.43399999998</v>
      </c>
      <c r="D73" s="16">
        <v>0</v>
      </c>
      <c r="E73" s="16">
        <v>26255.362</v>
      </c>
      <c r="F73" s="16">
        <v>196686.072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</row>
    <row r="74" spans="1:13" s="12" customFormat="1" ht="12.75">
      <c r="A74" s="11" t="s">
        <v>78</v>
      </c>
      <c r="C74" s="17">
        <f t="shared" si="10"/>
        <v>1321456.2689999999</v>
      </c>
      <c r="D74" s="17">
        <f>+D72+D73</f>
        <v>589822.774</v>
      </c>
      <c r="E74" s="17">
        <f aca="true" t="shared" si="11" ref="E74:M74">+E72+E73</f>
        <v>251780.751</v>
      </c>
      <c r="F74" s="17">
        <f t="shared" si="11"/>
        <v>353515.87</v>
      </c>
      <c r="G74" s="17">
        <f t="shared" si="11"/>
        <v>28513.9</v>
      </c>
      <c r="H74" s="17">
        <f t="shared" si="11"/>
        <v>54113.305</v>
      </c>
      <c r="I74" s="17">
        <f t="shared" si="11"/>
        <v>0</v>
      </c>
      <c r="J74" s="17">
        <f t="shared" si="11"/>
        <v>0</v>
      </c>
      <c r="K74" s="17">
        <f t="shared" si="11"/>
        <v>37858.407</v>
      </c>
      <c r="L74" s="17">
        <f t="shared" si="11"/>
        <v>5851.262</v>
      </c>
      <c r="M74" s="17">
        <f t="shared" si="11"/>
        <v>0</v>
      </c>
    </row>
    <row r="75" spans="1:13" s="10" customFormat="1" ht="12.75">
      <c r="A75" s="10" t="s">
        <v>79</v>
      </c>
      <c r="B75" s="10" t="s">
        <v>80</v>
      </c>
      <c r="C75" s="16">
        <f t="shared" si="10"/>
        <v>4918.092</v>
      </c>
      <c r="D75" s="16">
        <v>1611.507</v>
      </c>
      <c r="E75" s="16">
        <v>466.508</v>
      </c>
      <c r="F75" s="16">
        <v>963.909</v>
      </c>
      <c r="G75" s="16">
        <v>72.178</v>
      </c>
      <c r="H75" s="16">
        <v>365.994</v>
      </c>
      <c r="I75" s="16">
        <v>0</v>
      </c>
      <c r="J75" s="16">
        <v>0</v>
      </c>
      <c r="K75" s="16">
        <v>64.891</v>
      </c>
      <c r="L75" s="16">
        <v>1325.716</v>
      </c>
      <c r="M75" s="16">
        <v>47.389</v>
      </c>
    </row>
    <row r="76" spans="1:13" s="10" customFormat="1" ht="12.75">
      <c r="A76" s="10" t="s">
        <v>79</v>
      </c>
      <c r="B76" s="10" t="s">
        <v>81</v>
      </c>
      <c r="C76" s="16">
        <f t="shared" si="10"/>
        <v>2134.44</v>
      </c>
      <c r="D76" s="16">
        <v>1573.381</v>
      </c>
      <c r="E76" s="16">
        <v>0</v>
      </c>
      <c r="F76" s="16">
        <v>221.58</v>
      </c>
      <c r="G76" s="16">
        <v>0</v>
      </c>
      <c r="H76" s="16">
        <v>309.235</v>
      </c>
      <c r="I76" s="16">
        <v>0</v>
      </c>
      <c r="J76" s="16">
        <v>0</v>
      </c>
      <c r="K76" s="16">
        <v>30.244</v>
      </c>
      <c r="L76" s="16">
        <v>0</v>
      </c>
      <c r="M76" s="16">
        <v>0</v>
      </c>
    </row>
    <row r="77" spans="1:13" s="10" customFormat="1" ht="12.75">
      <c r="A77" s="10" t="s">
        <v>79</v>
      </c>
      <c r="B77" s="10" t="s">
        <v>17</v>
      </c>
      <c r="C77" s="16">
        <f t="shared" si="10"/>
        <v>340014.857</v>
      </c>
      <c r="D77" s="16">
        <v>88653.456</v>
      </c>
      <c r="E77" s="16">
        <v>30952.833</v>
      </c>
      <c r="F77" s="16">
        <v>157023.922</v>
      </c>
      <c r="G77" s="16">
        <v>8486.72</v>
      </c>
      <c r="H77" s="16">
        <v>17224.239</v>
      </c>
      <c r="I77" s="16">
        <v>0</v>
      </c>
      <c r="J77" s="16">
        <v>847.956</v>
      </c>
      <c r="K77" s="16">
        <v>7812.916</v>
      </c>
      <c r="L77" s="16">
        <v>29012.815</v>
      </c>
      <c r="M77" s="16">
        <v>0</v>
      </c>
    </row>
    <row r="78" spans="1:13" s="10" customFormat="1" ht="12.75">
      <c r="A78" s="10" t="s">
        <v>79</v>
      </c>
      <c r="B78" s="10" t="s">
        <v>30</v>
      </c>
      <c r="C78" s="16">
        <f t="shared" si="10"/>
        <v>18627.760000000002</v>
      </c>
      <c r="D78" s="16">
        <v>0</v>
      </c>
      <c r="E78" s="16">
        <v>3798.84</v>
      </c>
      <c r="F78" s="16">
        <v>14828.92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</row>
    <row r="79" spans="1:13" s="12" customFormat="1" ht="12.75">
      <c r="A79" s="11" t="s">
        <v>82</v>
      </c>
      <c r="C79" s="17">
        <f t="shared" si="10"/>
        <v>365695.14900000003</v>
      </c>
      <c r="D79" s="17">
        <f>+D75+D76+D77+D78</f>
        <v>91838.34400000001</v>
      </c>
      <c r="E79" s="17">
        <f aca="true" t="shared" si="12" ref="E79:M79">+E75+E76+E77+E78</f>
        <v>35218.181</v>
      </c>
      <c r="F79" s="17">
        <f t="shared" si="12"/>
        <v>173038.331</v>
      </c>
      <c r="G79" s="17">
        <f t="shared" si="12"/>
        <v>8558.898</v>
      </c>
      <c r="H79" s="17">
        <f t="shared" si="12"/>
        <v>17899.468</v>
      </c>
      <c r="I79" s="17">
        <f t="shared" si="12"/>
        <v>0</v>
      </c>
      <c r="J79" s="17">
        <f t="shared" si="12"/>
        <v>847.956</v>
      </c>
      <c r="K79" s="17">
        <f t="shared" si="12"/>
        <v>7908.051</v>
      </c>
      <c r="L79" s="17">
        <f t="shared" si="12"/>
        <v>30338.531</v>
      </c>
      <c r="M79" s="17">
        <f t="shared" si="12"/>
        <v>47.389</v>
      </c>
    </row>
    <row r="80" spans="1:13" ht="12.75">
      <c r="A80" t="s">
        <v>83</v>
      </c>
      <c r="B80" s="10" t="s">
        <v>84</v>
      </c>
      <c r="C80" s="6">
        <f t="shared" si="10"/>
        <v>1467.9119999999998</v>
      </c>
      <c r="D80" s="6">
        <v>958.353</v>
      </c>
      <c r="E80" s="6">
        <v>155.565</v>
      </c>
      <c r="F80" s="6">
        <v>233.167</v>
      </c>
      <c r="G80" s="6">
        <v>0</v>
      </c>
      <c r="H80" s="6">
        <v>120.827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1:13" s="10" customFormat="1" ht="12.75">
      <c r="A81" s="10" t="s">
        <v>83</v>
      </c>
      <c r="B81" s="10" t="s">
        <v>85</v>
      </c>
      <c r="C81" s="16">
        <f t="shared" si="10"/>
        <v>3583.0299999999997</v>
      </c>
      <c r="D81" s="16">
        <v>2530.131</v>
      </c>
      <c r="E81" s="16">
        <v>521.553</v>
      </c>
      <c r="F81" s="16">
        <v>81.177</v>
      </c>
      <c r="G81" s="16">
        <v>0</v>
      </c>
      <c r="H81" s="16">
        <v>450.169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</row>
    <row r="82" spans="1:13" s="10" customFormat="1" ht="12.75">
      <c r="A82" s="10" t="s">
        <v>83</v>
      </c>
      <c r="B82" s="10" t="s">
        <v>86</v>
      </c>
      <c r="C82" s="6">
        <f t="shared" si="10"/>
        <v>1047.4530000000002</v>
      </c>
      <c r="D82" s="6">
        <v>381.696</v>
      </c>
      <c r="E82" s="6">
        <v>439.57</v>
      </c>
      <c r="F82" s="6">
        <v>67.596</v>
      </c>
      <c r="G82" s="6">
        <v>0</v>
      </c>
      <c r="H82" s="6">
        <v>99.441</v>
      </c>
      <c r="I82" s="6">
        <v>0</v>
      </c>
      <c r="J82" s="6">
        <v>0</v>
      </c>
      <c r="K82" s="6">
        <v>8.047</v>
      </c>
      <c r="L82" s="6">
        <v>34.242</v>
      </c>
      <c r="M82" s="6">
        <v>16.861</v>
      </c>
    </row>
    <row r="83" spans="1:13" s="10" customFormat="1" ht="12.75">
      <c r="A83" s="10" t="s">
        <v>83</v>
      </c>
      <c r="B83" s="10" t="s">
        <v>17</v>
      </c>
      <c r="C83" s="16">
        <f t="shared" si="10"/>
        <v>2379853.799</v>
      </c>
      <c r="D83" s="16">
        <v>1108685.913</v>
      </c>
      <c r="E83" s="16">
        <v>652493.493</v>
      </c>
      <c r="F83" s="16">
        <v>386047.545</v>
      </c>
      <c r="G83" s="16">
        <v>68103.362</v>
      </c>
      <c r="H83" s="16">
        <v>111352.595</v>
      </c>
      <c r="I83" s="16">
        <v>0</v>
      </c>
      <c r="J83" s="16">
        <v>0</v>
      </c>
      <c r="K83" s="16">
        <v>49922.326</v>
      </c>
      <c r="L83" s="16">
        <v>3248.565</v>
      </c>
      <c r="M83" s="16">
        <v>0</v>
      </c>
    </row>
    <row r="84" spans="1:13" s="10" customFormat="1" ht="12.75">
      <c r="A84" s="10" t="s">
        <v>83</v>
      </c>
      <c r="B84" s="10" t="s">
        <v>87</v>
      </c>
      <c r="C84" s="16">
        <f t="shared" si="10"/>
        <v>118341.779</v>
      </c>
      <c r="D84" s="16">
        <v>48792.127</v>
      </c>
      <c r="E84" s="16">
        <v>11548.509</v>
      </c>
      <c r="F84" s="16">
        <v>44337.726</v>
      </c>
      <c r="G84" s="16">
        <v>1569.592</v>
      </c>
      <c r="H84" s="16">
        <v>9915.443</v>
      </c>
      <c r="I84" s="16">
        <v>0</v>
      </c>
      <c r="J84" s="16">
        <v>0</v>
      </c>
      <c r="K84" s="16">
        <v>970.753</v>
      </c>
      <c r="L84" s="16">
        <v>131.413</v>
      </c>
      <c r="M84" s="16">
        <v>1076.216</v>
      </c>
    </row>
    <row r="85" spans="1:13" s="10" customFormat="1" ht="12.75">
      <c r="A85" s="10" t="s">
        <v>83</v>
      </c>
      <c r="B85" s="10" t="s">
        <v>88</v>
      </c>
      <c r="C85" s="16">
        <f t="shared" si="10"/>
        <v>6728.593</v>
      </c>
      <c r="D85" s="16">
        <v>3149.122</v>
      </c>
      <c r="E85" s="16">
        <v>1779.967</v>
      </c>
      <c r="F85" s="16">
        <v>203.665</v>
      </c>
      <c r="G85" s="16">
        <v>0</v>
      </c>
      <c r="H85" s="16">
        <v>592.2</v>
      </c>
      <c r="I85" s="16">
        <v>0</v>
      </c>
      <c r="J85" s="16">
        <v>281.661</v>
      </c>
      <c r="K85" s="16">
        <v>220.941</v>
      </c>
      <c r="L85" s="16">
        <v>501.037</v>
      </c>
      <c r="M85" s="16">
        <v>0</v>
      </c>
    </row>
    <row r="86" spans="1:13" s="10" customFormat="1" ht="12.75">
      <c r="A86" s="10" t="s">
        <v>83</v>
      </c>
      <c r="B86" s="10" t="s">
        <v>89</v>
      </c>
      <c r="C86" s="16">
        <f t="shared" si="10"/>
        <v>10133.553</v>
      </c>
      <c r="D86" s="16">
        <v>4530.217</v>
      </c>
      <c r="E86" s="16">
        <v>1363.148</v>
      </c>
      <c r="F86" s="16">
        <v>2870.038</v>
      </c>
      <c r="G86" s="16">
        <v>247.731</v>
      </c>
      <c r="H86" s="16">
        <v>761.13</v>
      </c>
      <c r="I86" s="16">
        <v>0</v>
      </c>
      <c r="J86" s="16">
        <v>0</v>
      </c>
      <c r="K86" s="16">
        <v>251.69</v>
      </c>
      <c r="L86" s="16">
        <v>109.599</v>
      </c>
      <c r="M86" s="16">
        <v>0</v>
      </c>
    </row>
    <row r="87" spans="1:13" s="10" customFormat="1" ht="12.75">
      <c r="A87" s="10" t="s">
        <v>83</v>
      </c>
      <c r="B87" s="10" t="s">
        <v>90</v>
      </c>
      <c r="C87" s="16">
        <f t="shared" si="10"/>
        <v>27518.014</v>
      </c>
      <c r="D87" s="16">
        <v>12661.022</v>
      </c>
      <c r="E87" s="16">
        <v>2191.741</v>
      </c>
      <c r="F87" s="16">
        <v>9405.447</v>
      </c>
      <c r="G87" s="16">
        <v>344.261</v>
      </c>
      <c r="H87" s="16">
        <v>2181.655</v>
      </c>
      <c r="I87" s="16">
        <v>0</v>
      </c>
      <c r="J87" s="16">
        <v>0</v>
      </c>
      <c r="K87" s="16">
        <v>508.488</v>
      </c>
      <c r="L87" s="16">
        <v>0</v>
      </c>
      <c r="M87" s="16">
        <v>225.4</v>
      </c>
    </row>
    <row r="88" spans="1:13" s="10" customFormat="1" ht="12.75">
      <c r="A88" s="10" t="s">
        <v>83</v>
      </c>
      <c r="B88" s="10" t="s">
        <v>30</v>
      </c>
      <c r="C88" s="16">
        <f t="shared" si="10"/>
        <v>504258.83300000004</v>
      </c>
      <c r="D88" s="16">
        <v>0</v>
      </c>
      <c r="E88" s="16">
        <v>111027.015</v>
      </c>
      <c r="F88" s="16">
        <v>393231.818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</row>
    <row r="89" spans="1:13" s="12" customFormat="1" ht="12.75">
      <c r="A89" s="11" t="s">
        <v>91</v>
      </c>
      <c r="C89" s="17">
        <f t="shared" si="10"/>
        <v>3052932.966</v>
      </c>
      <c r="D89" s="17">
        <f>+D80+D81+D82+D83+D84+D85+D86+D87+D88</f>
        <v>1181688.581</v>
      </c>
      <c r="E89" s="17">
        <f aca="true" t="shared" si="13" ref="E89:M89">+E80+E81+E82+E83+E84+E85+E86+E87+E88</f>
        <v>781520.561</v>
      </c>
      <c r="F89" s="17">
        <f t="shared" si="13"/>
        <v>836478.179</v>
      </c>
      <c r="G89" s="17">
        <f t="shared" si="13"/>
        <v>70264.946</v>
      </c>
      <c r="H89" s="17">
        <f t="shared" si="13"/>
        <v>125473.46</v>
      </c>
      <c r="I89" s="17">
        <f t="shared" si="13"/>
        <v>0</v>
      </c>
      <c r="J89" s="17">
        <f t="shared" si="13"/>
        <v>281.661</v>
      </c>
      <c r="K89" s="17">
        <f t="shared" si="13"/>
        <v>51882.244999999995</v>
      </c>
      <c r="L89" s="17">
        <f t="shared" si="13"/>
        <v>4024.856</v>
      </c>
      <c r="M89" s="17">
        <f t="shared" si="13"/>
        <v>1318.477</v>
      </c>
    </row>
    <row r="90" spans="1:13" s="10" customFormat="1" ht="12.75">
      <c r="A90" s="10" t="s">
        <v>92</v>
      </c>
      <c r="B90" s="10" t="s">
        <v>17</v>
      </c>
      <c r="C90" s="16">
        <f t="shared" si="10"/>
        <v>156356.899</v>
      </c>
      <c r="D90" s="16">
        <v>65288.44</v>
      </c>
      <c r="E90" s="16">
        <v>22682.168</v>
      </c>
      <c r="F90" s="16">
        <v>27609.84</v>
      </c>
      <c r="G90" s="16">
        <v>1378.103</v>
      </c>
      <c r="H90" s="16">
        <v>10611.848</v>
      </c>
      <c r="I90" s="16">
        <v>0</v>
      </c>
      <c r="J90" s="16">
        <v>0</v>
      </c>
      <c r="K90" s="16">
        <v>6108.604</v>
      </c>
      <c r="L90" s="16">
        <v>22677.896</v>
      </c>
      <c r="M90" s="16">
        <v>0</v>
      </c>
    </row>
    <row r="91" spans="1:13" s="10" customFormat="1" ht="12.75">
      <c r="A91" s="10" t="s">
        <v>92</v>
      </c>
      <c r="B91" s="10" t="s">
        <v>93</v>
      </c>
      <c r="C91" s="16">
        <f t="shared" si="10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2" customFormat="1" ht="12.75">
      <c r="A92" s="11" t="s">
        <v>94</v>
      </c>
      <c r="C92" s="17">
        <f t="shared" si="10"/>
        <v>156356.899</v>
      </c>
      <c r="D92" s="17">
        <f>+D90+D91</f>
        <v>65288.44</v>
      </c>
      <c r="E92" s="17">
        <f aca="true" t="shared" si="14" ref="E92:M92">+E90+E91</f>
        <v>22682.168</v>
      </c>
      <c r="F92" s="17">
        <f t="shared" si="14"/>
        <v>27609.84</v>
      </c>
      <c r="G92" s="17">
        <f t="shared" si="14"/>
        <v>1378.103</v>
      </c>
      <c r="H92" s="17">
        <f t="shared" si="14"/>
        <v>10611.848</v>
      </c>
      <c r="I92" s="17">
        <f t="shared" si="14"/>
        <v>0</v>
      </c>
      <c r="J92" s="17">
        <f t="shared" si="14"/>
        <v>0</v>
      </c>
      <c r="K92" s="17">
        <f t="shared" si="14"/>
        <v>6108.604</v>
      </c>
      <c r="L92" s="17">
        <f t="shared" si="14"/>
        <v>22677.896</v>
      </c>
      <c r="M92" s="17">
        <f t="shared" si="14"/>
        <v>0</v>
      </c>
    </row>
    <row r="93" spans="1:13" s="10" customFormat="1" ht="12.75">
      <c r="A93" s="10" t="s">
        <v>95</v>
      </c>
      <c r="B93" s="10" t="s">
        <v>17</v>
      </c>
      <c r="C93" s="16">
        <f t="shared" si="10"/>
        <v>55927.731</v>
      </c>
      <c r="D93" s="16">
        <v>26563.234</v>
      </c>
      <c r="E93" s="16">
        <v>6113.711</v>
      </c>
      <c r="F93" s="16">
        <v>7818.059</v>
      </c>
      <c r="G93" s="16">
        <v>296.287</v>
      </c>
      <c r="H93" s="16">
        <v>2513.432</v>
      </c>
      <c r="I93" s="16">
        <v>0</v>
      </c>
      <c r="J93" s="16">
        <v>0</v>
      </c>
      <c r="K93" s="16">
        <v>9267.275</v>
      </c>
      <c r="L93" s="16">
        <v>1631.04</v>
      </c>
      <c r="M93" s="16">
        <v>1724.693</v>
      </c>
    </row>
    <row r="94" spans="1:13" s="10" customFormat="1" ht="12.75">
      <c r="A94" s="10" t="s">
        <v>95</v>
      </c>
      <c r="B94" s="10" t="s">
        <v>96</v>
      </c>
      <c r="C94" s="16">
        <f t="shared" si="10"/>
        <v>5700.332</v>
      </c>
      <c r="D94" s="16">
        <v>785.71</v>
      </c>
      <c r="E94" s="16">
        <v>2929.702</v>
      </c>
      <c r="F94" s="16">
        <v>117.032</v>
      </c>
      <c r="G94" s="16">
        <v>0</v>
      </c>
      <c r="H94" s="16">
        <v>144.888</v>
      </c>
      <c r="I94" s="16">
        <v>0</v>
      </c>
      <c r="J94" s="16">
        <v>0</v>
      </c>
      <c r="K94" s="16">
        <v>57.764</v>
      </c>
      <c r="L94" s="16">
        <v>1645.131</v>
      </c>
      <c r="M94" s="16">
        <v>20.105</v>
      </c>
    </row>
    <row r="95" spans="1:13" s="10" customFormat="1" ht="12.75">
      <c r="A95" s="10" t="s">
        <v>95</v>
      </c>
      <c r="B95" s="10" t="s">
        <v>30</v>
      </c>
      <c r="C95" s="16">
        <f t="shared" si="10"/>
        <v>642.48</v>
      </c>
      <c r="D95" s="16">
        <v>0</v>
      </c>
      <c r="E95" s="16">
        <v>0</v>
      </c>
      <c r="F95" s="16">
        <v>642.48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</row>
    <row r="96" spans="1:13" s="12" customFormat="1" ht="12.75">
      <c r="A96" s="11" t="s">
        <v>97</v>
      </c>
      <c r="C96" s="17">
        <f t="shared" si="10"/>
        <v>62270.543</v>
      </c>
      <c r="D96" s="17">
        <f>+D93+D94+D95</f>
        <v>27348.944</v>
      </c>
      <c r="E96" s="17">
        <f aca="true" t="shared" si="15" ref="E96:M96">+E93+E94+E95</f>
        <v>9043.413</v>
      </c>
      <c r="F96" s="17">
        <f t="shared" si="15"/>
        <v>8577.571</v>
      </c>
      <c r="G96" s="17">
        <f t="shared" si="15"/>
        <v>296.287</v>
      </c>
      <c r="H96" s="17">
        <f t="shared" si="15"/>
        <v>2658.3199999999997</v>
      </c>
      <c r="I96" s="17">
        <f t="shared" si="15"/>
        <v>0</v>
      </c>
      <c r="J96" s="17">
        <f t="shared" si="15"/>
        <v>0</v>
      </c>
      <c r="K96" s="17">
        <f t="shared" si="15"/>
        <v>9325.038999999999</v>
      </c>
      <c r="L96" s="17">
        <f t="shared" si="15"/>
        <v>3276.1710000000003</v>
      </c>
      <c r="M96" s="17">
        <f t="shared" si="15"/>
        <v>1744.798</v>
      </c>
    </row>
    <row r="97" spans="1:13" s="10" customFormat="1" ht="12.75">
      <c r="A97" s="10" t="s">
        <v>98</v>
      </c>
      <c r="B97" s="10" t="s">
        <v>99</v>
      </c>
      <c r="C97" s="16">
        <f t="shared" si="10"/>
        <v>3436.212</v>
      </c>
      <c r="D97" s="16">
        <v>1611.936</v>
      </c>
      <c r="E97" s="16">
        <v>768.783</v>
      </c>
      <c r="F97" s="16">
        <v>166.116</v>
      </c>
      <c r="G97" s="16">
        <v>0</v>
      </c>
      <c r="H97" s="16">
        <v>257.953</v>
      </c>
      <c r="I97" s="16">
        <v>0</v>
      </c>
      <c r="J97" s="16">
        <v>0</v>
      </c>
      <c r="K97" s="16">
        <v>57.165</v>
      </c>
      <c r="L97" s="16">
        <v>574.259</v>
      </c>
      <c r="M97" s="16">
        <v>0</v>
      </c>
    </row>
    <row r="98" spans="1:13" s="10" customFormat="1" ht="12.75">
      <c r="A98" s="10" t="s">
        <v>98</v>
      </c>
      <c r="B98" s="10" t="s">
        <v>100</v>
      </c>
      <c r="C98" s="16">
        <f t="shared" si="10"/>
        <v>51976.312000000005</v>
      </c>
      <c r="D98" s="16">
        <v>19705.479</v>
      </c>
      <c r="E98" s="16">
        <v>6693.936</v>
      </c>
      <c r="F98" s="16">
        <v>19403.6</v>
      </c>
      <c r="G98" s="16">
        <v>1797.396</v>
      </c>
      <c r="H98" s="16">
        <v>1810.513</v>
      </c>
      <c r="I98" s="16">
        <v>0</v>
      </c>
      <c r="J98" s="16">
        <v>0</v>
      </c>
      <c r="K98" s="16">
        <v>730.321</v>
      </c>
      <c r="L98" s="16">
        <v>1728.131</v>
      </c>
      <c r="M98" s="16">
        <v>106.936</v>
      </c>
    </row>
    <row r="99" spans="1:13" s="10" customFormat="1" ht="12.75">
      <c r="A99" s="10" t="s">
        <v>98</v>
      </c>
      <c r="B99" s="10" t="s">
        <v>101</v>
      </c>
      <c r="C99" s="16">
        <f t="shared" si="10"/>
        <v>7469.864</v>
      </c>
      <c r="D99" s="16">
        <v>2656.376</v>
      </c>
      <c r="E99" s="16">
        <v>778.526</v>
      </c>
      <c r="F99" s="16">
        <v>3022.156</v>
      </c>
      <c r="G99" s="16">
        <v>159.736</v>
      </c>
      <c r="H99" s="16">
        <v>556.896</v>
      </c>
      <c r="I99" s="16">
        <v>0</v>
      </c>
      <c r="J99" s="16">
        <v>0</v>
      </c>
      <c r="K99" s="16">
        <v>185.062</v>
      </c>
      <c r="L99" s="16">
        <v>98.269</v>
      </c>
      <c r="M99" s="16">
        <v>12.843</v>
      </c>
    </row>
    <row r="100" spans="1:13" s="10" customFormat="1" ht="12.75">
      <c r="A100" s="10" t="s">
        <v>98</v>
      </c>
      <c r="B100" s="10" t="s">
        <v>17</v>
      </c>
      <c r="C100" s="16">
        <f t="shared" si="10"/>
        <v>118437.35299999997</v>
      </c>
      <c r="D100" s="16">
        <v>50265.226</v>
      </c>
      <c r="E100" s="16">
        <v>17934.152</v>
      </c>
      <c r="F100" s="16">
        <v>28372.143</v>
      </c>
      <c r="G100" s="16">
        <v>4770.339</v>
      </c>
      <c r="H100" s="16">
        <v>7958.234</v>
      </c>
      <c r="I100" s="16">
        <v>0</v>
      </c>
      <c r="J100" s="16">
        <v>22.606</v>
      </c>
      <c r="K100" s="16">
        <v>4004.79</v>
      </c>
      <c r="L100" s="16">
        <v>5109.863</v>
      </c>
      <c r="M100" s="16">
        <v>0</v>
      </c>
    </row>
    <row r="101" spans="1:13" s="10" customFormat="1" ht="12.75">
      <c r="A101" s="10" t="s">
        <v>98</v>
      </c>
      <c r="B101" s="10" t="s">
        <v>30</v>
      </c>
      <c r="C101" s="16">
        <f t="shared" si="10"/>
        <v>20145.028</v>
      </c>
      <c r="D101" s="16">
        <v>0</v>
      </c>
      <c r="E101" s="16">
        <v>331.728</v>
      </c>
      <c r="F101" s="16">
        <v>19813.3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</row>
    <row r="102" spans="1:13" s="12" customFormat="1" ht="12.75">
      <c r="A102" s="11" t="s">
        <v>102</v>
      </c>
      <c r="C102" s="17">
        <f t="shared" si="10"/>
        <v>201464.76899999997</v>
      </c>
      <c r="D102" s="17">
        <f>+D97+D98+D99+D100+D101</f>
        <v>74239.017</v>
      </c>
      <c r="E102" s="17">
        <f aca="true" t="shared" si="16" ref="E102:M102">+E97+E98+E99+E100+E101</f>
        <v>26507.124999999996</v>
      </c>
      <c r="F102" s="17">
        <f t="shared" si="16"/>
        <v>70777.315</v>
      </c>
      <c r="G102" s="17">
        <f t="shared" si="16"/>
        <v>6727.471</v>
      </c>
      <c r="H102" s="17">
        <f t="shared" si="16"/>
        <v>10583.596000000001</v>
      </c>
      <c r="I102" s="17">
        <f t="shared" si="16"/>
        <v>0</v>
      </c>
      <c r="J102" s="17">
        <f t="shared" si="16"/>
        <v>22.606</v>
      </c>
      <c r="K102" s="17">
        <f t="shared" si="16"/>
        <v>4977.338</v>
      </c>
      <c r="L102" s="17">
        <f t="shared" si="16"/>
        <v>7510.522000000001</v>
      </c>
      <c r="M102" s="17">
        <f t="shared" si="16"/>
        <v>119.77900000000001</v>
      </c>
    </row>
    <row r="103" spans="1:13" s="10" customFormat="1" ht="12.75">
      <c r="A103" s="10" t="s">
        <v>103</v>
      </c>
      <c r="B103" s="10" t="s">
        <v>104</v>
      </c>
      <c r="C103" s="16">
        <f t="shared" si="10"/>
        <v>1670.652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1670.652</v>
      </c>
      <c r="M103" s="16">
        <v>0</v>
      </c>
    </row>
    <row r="104" spans="1:13" s="10" customFormat="1" ht="12.75">
      <c r="A104" s="10" t="s">
        <v>103</v>
      </c>
      <c r="B104" s="10" t="s">
        <v>17</v>
      </c>
      <c r="C104" s="16">
        <f t="shared" si="10"/>
        <v>78968.216</v>
      </c>
      <c r="D104" s="16">
        <v>33501.413</v>
      </c>
      <c r="E104" s="16">
        <v>12905.46</v>
      </c>
      <c r="F104" s="16">
        <v>19040.772</v>
      </c>
      <c r="G104" s="16">
        <v>1077.096</v>
      </c>
      <c r="H104" s="16">
        <v>7288.742</v>
      </c>
      <c r="I104" s="16">
        <v>0</v>
      </c>
      <c r="J104" s="16">
        <v>0</v>
      </c>
      <c r="K104" s="16">
        <v>2638.174</v>
      </c>
      <c r="L104" s="16">
        <v>2516.559</v>
      </c>
      <c r="M104" s="16">
        <v>0</v>
      </c>
    </row>
    <row r="105" spans="1:13" s="10" customFormat="1" ht="12.75">
      <c r="A105" s="10" t="s">
        <v>103</v>
      </c>
      <c r="B105" s="10" t="s">
        <v>105</v>
      </c>
      <c r="C105" s="6">
        <f t="shared" si="10"/>
        <v>1461.78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1461.78</v>
      </c>
      <c r="M105" s="6">
        <v>0</v>
      </c>
    </row>
    <row r="106" spans="1:13" s="12" customFormat="1" ht="12.75">
      <c r="A106" s="11" t="s">
        <v>106</v>
      </c>
      <c r="C106" s="17">
        <f t="shared" si="10"/>
        <v>82100.648</v>
      </c>
      <c r="D106" s="17">
        <f>+D103+D104+D105</f>
        <v>33501.413</v>
      </c>
      <c r="E106" s="17">
        <f aca="true" t="shared" si="17" ref="E106:M106">+E103+E104+E105</f>
        <v>12905.46</v>
      </c>
      <c r="F106" s="17">
        <f t="shared" si="17"/>
        <v>19040.772</v>
      </c>
      <c r="G106" s="17">
        <f t="shared" si="17"/>
        <v>1077.096</v>
      </c>
      <c r="H106" s="17">
        <f t="shared" si="17"/>
        <v>7288.742</v>
      </c>
      <c r="I106" s="17">
        <f t="shared" si="17"/>
        <v>0</v>
      </c>
      <c r="J106" s="17">
        <f t="shared" si="17"/>
        <v>0</v>
      </c>
      <c r="K106" s="17">
        <f t="shared" si="17"/>
        <v>2638.174</v>
      </c>
      <c r="L106" s="17">
        <f t="shared" si="17"/>
        <v>5648.991</v>
      </c>
      <c r="M106" s="17">
        <f t="shared" si="17"/>
        <v>0</v>
      </c>
    </row>
    <row r="107" spans="1:13" s="10" customFormat="1" ht="12.75">
      <c r="A107" s="10" t="s">
        <v>107</v>
      </c>
      <c r="B107" s="10" t="s">
        <v>108</v>
      </c>
      <c r="C107" s="6">
        <f t="shared" si="10"/>
        <v>2082.296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2082.296</v>
      </c>
      <c r="M107" s="6">
        <v>0</v>
      </c>
    </row>
    <row r="108" spans="1:13" s="10" customFormat="1" ht="12.75">
      <c r="A108" s="10" t="s">
        <v>107</v>
      </c>
      <c r="B108" s="10" t="s">
        <v>17</v>
      </c>
      <c r="C108" s="16">
        <f t="shared" si="10"/>
        <v>591792.9160000001</v>
      </c>
      <c r="D108" s="16">
        <v>128197.824</v>
      </c>
      <c r="E108" s="16">
        <v>54139.496</v>
      </c>
      <c r="F108" s="16">
        <v>363275.993</v>
      </c>
      <c r="G108" s="16">
        <v>6537.581</v>
      </c>
      <c r="H108" s="16">
        <v>29803.576</v>
      </c>
      <c r="I108" s="16">
        <v>0</v>
      </c>
      <c r="J108" s="16">
        <v>0</v>
      </c>
      <c r="K108" s="16">
        <v>8276.646</v>
      </c>
      <c r="L108" s="16">
        <v>1561.8</v>
      </c>
      <c r="M108" s="16">
        <v>0</v>
      </c>
    </row>
    <row r="109" spans="1:13" s="10" customFormat="1" ht="12.75">
      <c r="A109" s="10" t="s">
        <v>107</v>
      </c>
      <c r="B109" s="10" t="s">
        <v>109</v>
      </c>
      <c r="C109" s="16">
        <f t="shared" si="10"/>
        <v>5281.754000000001</v>
      </c>
      <c r="D109" s="16">
        <v>3070.117</v>
      </c>
      <c r="E109" s="16">
        <v>1542.921</v>
      </c>
      <c r="F109" s="16">
        <v>70.834</v>
      </c>
      <c r="G109" s="16">
        <v>12.177</v>
      </c>
      <c r="H109" s="16">
        <v>343.426</v>
      </c>
      <c r="I109" s="16">
        <v>0</v>
      </c>
      <c r="J109" s="16">
        <v>0</v>
      </c>
      <c r="K109" s="16">
        <v>140.203</v>
      </c>
      <c r="L109" s="16">
        <v>102.076</v>
      </c>
      <c r="M109" s="16">
        <v>0</v>
      </c>
    </row>
    <row r="110" spans="1:13" ht="12.75">
      <c r="A110" t="s">
        <v>107</v>
      </c>
      <c r="B110" t="s">
        <v>110</v>
      </c>
      <c r="C110" s="6">
        <f t="shared" si="10"/>
        <v>7768.788</v>
      </c>
      <c r="D110" s="6">
        <v>3335.295</v>
      </c>
      <c r="E110" s="6">
        <v>600.74</v>
      </c>
      <c r="F110" s="6">
        <v>2767.737</v>
      </c>
      <c r="G110" s="6">
        <v>151.767</v>
      </c>
      <c r="H110" s="6">
        <v>481.869</v>
      </c>
      <c r="I110" s="6">
        <v>0</v>
      </c>
      <c r="J110" s="6">
        <v>0</v>
      </c>
      <c r="K110" s="6">
        <v>254.89</v>
      </c>
      <c r="L110" s="6">
        <v>176.49</v>
      </c>
      <c r="M110" s="6">
        <v>0</v>
      </c>
    </row>
    <row r="111" spans="1:13" s="10" customFormat="1" ht="12.75">
      <c r="A111" s="10" t="s">
        <v>107</v>
      </c>
      <c r="B111" s="10" t="s">
        <v>30</v>
      </c>
      <c r="C111" s="16">
        <f t="shared" si="10"/>
        <v>482082.904</v>
      </c>
      <c r="D111" s="16">
        <v>0</v>
      </c>
      <c r="E111" s="16">
        <v>0</v>
      </c>
      <c r="F111" s="16">
        <v>482082.904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</row>
    <row r="112" spans="1:13" s="12" customFormat="1" ht="12.75">
      <c r="A112" s="11" t="s">
        <v>111</v>
      </c>
      <c r="C112" s="17">
        <f t="shared" si="10"/>
        <v>1089008.658</v>
      </c>
      <c r="D112" s="17">
        <f>+D107+D108+D109+D110+D111</f>
        <v>134603.236</v>
      </c>
      <c r="E112" s="17">
        <f aca="true" t="shared" si="18" ref="E112:M112">+E107+E108+E109+E110+E111</f>
        <v>56283.157</v>
      </c>
      <c r="F112" s="17">
        <f t="shared" si="18"/>
        <v>848197.468</v>
      </c>
      <c r="G112" s="17">
        <f t="shared" si="18"/>
        <v>6701.525</v>
      </c>
      <c r="H112" s="17">
        <f t="shared" si="18"/>
        <v>30628.871</v>
      </c>
      <c r="I112" s="17">
        <f t="shared" si="18"/>
        <v>0</v>
      </c>
      <c r="J112" s="17">
        <f t="shared" si="18"/>
        <v>0</v>
      </c>
      <c r="K112" s="17">
        <f t="shared" si="18"/>
        <v>8671.739</v>
      </c>
      <c r="L112" s="17">
        <f t="shared" si="18"/>
        <v>3922.6619999999994</v>
      </c>
      <c r="M112" s="17">
        <f t="shared" si="18"/>
        <v>0</v>
      </c>
    </row>
    <row r="113" spans="1:13" s="10" customFormat="1" ht="12.75">
      <c r="A113" s="10" t="s">
        <v>112</v>
      </c>
      <c r="B113" s="10" t="s">
        <v>17</v>
      </c>
      <c r="C113" s="16">
        <f t="shared" si="10"/>
        <v>148265.361</v>
      </c>
      <c r="D113" s="16">
        <v>56353.093</v>
      </c>
      <c r="E113" s="16">
        <v>20728.635</v>
      </c>
      <c r="F113" s="16">
        <v>41122.901</v>
      </c>
      <c r="G113" s="16">
        <v>1348.493</v>
      </c>
      <c r="H113" s="16">
        <v>10575.082</v>
      </c>
      <c r="I113" s="16">
        <v>0</v>
      </c>
      <c r="J113" s="16">
        <v>0</v>
      </c>
      <c r="K113" s="16">
        <v>5497.174</v>
      </c>
      <c r="L113" s="16">
        <v>12639.983</v>
      </c>
      <c r="M113" s="16">
        <v>0</v>
      </c>
    </row>
    <row r="114" spans="1:13" s="10" customFormat="1" ht="12.75">
      <c r="A114" s="10" t="s">
        <v>112</v>
      </c>
      <c r="B114" s="10" t="s">
        <v>113</v>
      </c>
      <c r="C114" s="16">
        <f t="shared" si="10"/>
        <v>2637.6569999999997</v>
      </c>
      <c r="D114" s="16">
        <v>1292.482</v>
      </c>
      <c r="E114" s="16">
        <v>411.015</v>
      </c>
      <c r="F114" s="16">
        <v>496.064</v>
      </c>
      <c r="G114" s="16">
        <v>0</v>
      </c>
      <c r="H114" s="16">
        <v>178.452</v>
      </c>
      <c r="I114" s="16">
        <v>0</v>
      </c>
      <c r="J114" s="16">
        <v>0</v>
      </c>
      <c r="K114" s="16">
        <v>33.781</v>
      </c>
      <c r="L114" s="16">
        <v>225.863</v>
      </c>
      <c r="M114" s="16">
        <v>0</v>
      </c>
    </row>
    <row r="115" spans="1:13" s="10" customFormat="1" ht="12.75">
      <c r="A115" s="10" t="s">
        <v>112</v>
      </c>
      <c r="B115" s="10" t="s">
        <v>30</v>
      </c>
      <c r="C115" s="16">
        <f t="shared" si="10"/>
        <v>136288.629</v>
      </c>
      <c r="D115" s="16">
        <v>0</v>
      </c>
      <c r="E115" s="16">
        <v>0</v>
      </c>
      <c r="F115" s="16">
        <v>136288.629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</row>
    <row r="116" spans="1:13" s="12" customFormat="1" ht="12.75">
      <c r="A116" s="11" t="s">
        <v>114</v>
      </c>
      <c r="C116" s="17">
        <f t="shared" si="10"/>
        <v>287191.647</v>
      </c>
      <c r="D116" s="17">
        <f>+D113+D114+D115</f>
        <v>57645.575</v>
      </c>
      <c r="E116" s="17">
        <f aca="true" t="shared" si="19" ref="E116:M116">+E113+E114+E115</f>
        <v>21139.649999999998</v>
      </c>
      <c r="F116" s="17">
        <f t="shared" si="19"/>
        <v>177907.59399999998</v>
      </c>
      <c r="G116" s="17">
        <f t="shared" si="19"/>
        <v>1348.493</v>
      </c>
      <c r="H116" s="17">
        <f t="shared" si="19"/>
        <v>10753.534</v>
      </c>
      <c r="I116" s="17">
        <f t="shared" si="19"/>
        <v>0</v>
      </c>
      <c r="J116" s="17">
        <f t="shared" si="19"/>
        <v>0</v>
      </c>
      <c r="K116" s="17">
        <f t="shared" si="19"/>
        <v>5530.955</v>
      </c>
      <c r="L116" s="17">
        <f t="shared" si="19"/>
        <v>12865.846</v>
      </c>
      <c r="M116" s="17">
        <f t="shared" si="19"/>
        <v>0</v>
      </c>
    </row>
    <row r="117" spans="1:13" s="10" customFormat="1" ht="12.75">
      <c r="A117" s="10" t="s">
        <v>115</v>
      </c>
      <c r="B117" s="10" t="s">
        <v>17</v>
      </c>
      <c r="C117" s="16">
        <f t="shared" si="10"/>
        <v>68591.097</v>
      </c>
      <c r="D117" s="16">
        <v>40561.417</v>
      </c>
      <c r="E117" s="16">
        <v>9385.485</v>
      </c>
      <c r="F117" s="16">
        <v>7353.078</v>
      </c>
      <c r="G117" s="16">
        <v>1094.235</v>
      </c>
      <c r="H117" s="16">
        <v>5448.413</v>
      </c>
      <c r="I117" s="16">
        <v>0</v>
      </c>
      <c r="J117" s="16">
        <v>0</v>
      </c>
      <c r="K117" s="16">
        <v>3220.504</v>
      </c>
      <c r="L117" s="16">
        <v>1527.965</v>
      </c>
      <c r="M117" s="16">
        <v>0</v>
      </c>
    </row>
    <row r="118" spans="1:13" s="10" customFormat="1" ht="12.75">
      <c r="A118" s="10" t="s">
        <v>115</v>
      </c>
      <c r="B118" s="10" t="s">
        <v>116</v>
      </c>
      <c r="C118" s="16">
        <f t="shared" si="10"/>
        <v>676.352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676.352</v>
      </c>
      <c r="M118" s="16">
        <v>0</v>
      </c>
    </row>
    <row r="119" spans="1:13" s="10" customFormat="1" ht="12.75">
      <c r="A119" s="10" t="s">
        <v>115</v>
      </c>
      <c r="B119" s="10" t="s">
        <v>117</v>
      </c>
      <c r="C119" s="6">
        <f t="shared" si="10"/>
        <v>533.678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533.678</v>
      </c>
      <c r="M119" s="6">
        <v>0</v>
      </c>
    </row>
    <row r="120" spans="1:13" s="10" customFormat="1" ht="12.75">
      <c r="A120" s="10" t="s">
        <v>115</v>
      </c>
      <c r="B120" s="10" t="s">
        <v>30</v>
      </c>
      <c r="C120" s="16">
        <f t="shared" si="10"/>
        <v>9976.6</v>
      </c>
      <c r="D120" s="16">
        <v>0</v>
      </c>
      <c r="E120" s="16">
        <v>0</v>
      </c>
      <c r="F120" s="16">
        <v>9976.6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</row>
    <row r="121" spans="1:13" s="12" customFormat="1" ht="12.75">
      <c r="A121" s="11" t="s">
        <v>118</v>
      </c>
      <c r="C121" s="17">
        <f t="shared" si="10"/>
        <v>79777.727</v>
      </c>
      <c r="D121" s="17">
        <f>+D117+D118+D119+D120</f>
        <v>40561.417</v>
      </c>
      <c r="E121" s="17">
        <f aca="true" t="shared" si="20" ref="E121:M121">+E117+E118+E119+E120</f>
        <v>9385.485</v>
      </c>
      <c r="F121" s="17">
        <f t="shared" si="20"/>
        <v>17329.678</v>
      </c>
      <c r="G121" s="17">
        <f t="shared" si="20"/>
        <v>1094.235</v>
      </c>
      <c r="H121" s="17">
        <f t="shared" si="20"/>
        <v>5448.413</v>
      </c>
      <c r="I121" s="17">
        <f t="shared" si="20"/>
        <v>0</v>
      </c>
      <c r="J121" s="17">
        <f t="shared" si="20"/>
        <v>0</v>
      </c>
      <c r="K121" s="17">
        <f t="shared" si="20"/>
        <v>3220.504</v>
      </c>
      <c r="L121" s="17">
        <f t="shared" si="20"/>
        <v>2737.995</v>
      </c>
      <c r="M121" s="17">
        <f t="shared" si="20"/>
        <v>0</v>
      </c>
    </row>
    <row r="122" spans="1:13" ht="12.75">
      <c r="A122" s="4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3" customFormat="1" ht="12.75">
      <c r="A123" s="4" t="s">
        <v>119</v>
      </c>
      <c r="C123" s="3">
        <f>+C7+C10+C16+C24+C33+C40+C51+C64+C67+C72+C77+C83+C90+C93+C100+C104+C108+C113+C117</f>
        <v>6639694.988999999</v>
      </c>
      <c r="D123" s="3">
        <f aca="true" t="shared" si="21" ref="D123:M123">+D7+D10+D16+D24+D33+D40+D51+D64+D67+D72+D77+D83+D90+D93+D100+D104+D108+D113+D117</f>
        <v>2815444.069</v>
      </c>
      <c r="E123" s="3">
        <f t="shared" si="21"/>
        <v>1283442.79</v>
      </c>
      <c r="F123" s="3">
        <f t="shared" si="21"/>
        <v>1701119.209</v>
      </c>
      <c r="G123" s="3">
        <f t="shared" si="21"/>
        <v>163822.02</v>
      </c>
      <c r="H123" s="3">
        <f t="shared" si="21"/>
        <v>352282.968</v>
      </c>
      <c r="I123" s="3">
        <f t="shared" si="21"/>
        <v>0</v>
      </c>
      <c r="J123" s="3">
        <f t="shared" si="21"/>
        <v>5839.376</v>
      </c>
      <c r="K123" s="3">
        <f t="shared" si="21"/>
        <v>184437.22</v>
      </c>
      <c r="L123" s="3">
        <f t="shared" si="21"/>
        <v>131582.644</v>
      </c>
      <c r="M123" s="3">
        <f t="shared" si="21"/>
        <v>1724.693</v>
      </c>
    </row>
    <row r="124" spans="1:13" s="13" customFormat="1" ht="12.75">
      <c r="A124" s="4" t="s">
        <v>120</v>
      </c>
      <c r="C124" s="3">
        <f>+C126-C123-C125</f>
        <v>881771.4160000007</v>
      </c>
      <c r="D124" s="3">
        <f aca="true" t="shared" si="22" ref="D124:M124">+D126-D123-D125</f>
        <v>302351.608</v>
      </c>
      <c r="E124" s="3">
        <f t="shared" si="22"/>
        <v>128369.74899999995</v>
      </c>
      <c r="F124" s="3">
        <f t="shared" si="22"/>
        <v>300133.9849999994</v>
      </c>
      <c r="G124" s="3">
        <f t="shared" si="22"/>
        <v>14661.132999999943</v>
      </c>
      <c r="H124" s="3">
        <f t="shared" si="22"/>
        <v>50381.06700000004</v>
      </c>
      <c r="I124" s="3">
        <f t="shared" si="22"/>
        <v>0</v>
      </c>
      <c r="J124" s="3">
        <f t="shared" si="22"/>
        <v>376.9350000000004</v>
      </c>
      <c r="K124" s="3">
        <f t="shared" si="22"/>
        <v>11672.663999999932</v>
      </c>
      <c r="L124" s="3">
        <f t="shared" si="22"/>
        <v>68661.01800000001</v>
      </c>
      <c r="M124" s="3">
        <f t="shared" si="22"/>
        <v>5163.257</v>
      </c>
    </row>
    <row r="125" spans="1:13" s="13" customFormat="1" ht="12.75">
      <c r="A125" s="4" t="s">
        <v>121</v>
      </c>
      <c r="C125" s="3">
        <f>SUM(D125:M125)</f>
        <v>2961013.286</v>
      </c>
      <c r="D125" s="3">
        <f>+D20+D26+D37+D59+D65+D70+D73+D78+D88+D95+D101+D111+D115+D120</f>
        <v>0</v>
      </c>
      <c r="E125" s="3">
        <f aca="true" t="shared" si="23" ref="E125:M125">+E20+E26+E37+E59+E65+E70+E73+E78+E88+E95+E101+E111+E115+E120</f>
        <v>149103.54200000002</v>
      </c>
      <c r="F125" s="3">
        <f t="shared" si="23"/>
        <v>2811909.744</v>
      </c>
      <c r="G125" s="3">
        <f t="shared" si="23"/>
        <v>0</v>
      </c>
      <c r="H125" s="3">
        <f t="shared" si="23"/>
        <v>0</v>
      </c>
      <c r="I125" s="3">
        <f t="shared" si="23"/>
        <v>0</v>
      </c>
      <c r="J125" s="3">
        <f t="shared" si="23"/>
        <v>0</v>
      </c>
      <c r="K125" s="3">
        <f t="shared" si="23"/>
        <v>0</v>
      </c>
      <c r="L125" s="3">
        <f t="shared" si="23"/>
        <v>0</v>
      </c>
      <c r="M125" s="3">
        <f t="shared" si="23"/>
        <v>0</v>
      </c>
    </row>
    <row r="126" spans="1:13" s="13" customFormat="1" ht="12.75">
      <c r="A126" s="4" t="s">
        <v>122</v>
      </c>
      <c r="C126" s="3">
        <f>+C8+C12+C21+C27+C38+C41+C60+C66+C71+C74+C79+C89+C92+C96+C102+C106+C112+C116+C121</f>
        <v>10482479.691</v>
      </c>
      <c r="D126" s="3">
        <f aca="true" t="shared" si="24" ref="D126:M126">+D8+D12+D21+D27+D38+D41+D60+D66+D71+D74+D79+D89+D92+D96+D102+D106+D112+D116+D121</f>
        <v>3117795.677</v>
      </c>
      <c r="E126" s="3">
        <f t="shared" si="24"/>
        <v>1560916.081</v>
      </c>
      <c r="F126" s="3">
        <f t="shared" si="24"/>
        <v>4813162.937999999</v>
      </c>
      <c r="G126" s="3">
        <f t="shared" si="24"/>
        <v>178483.15299999993</v>
      </c>
      <c r="H126" s="3">
        <f t="shared" si="24"/>
        <v>402664.03500000003</v>
      </c>
      <c r="I126" s="3">
        <f t="shared" si="24"/>
        <v>0</v>
      </c>
      <c r="J126" s="3">
        <f t="shared" si="24"/>
        <v>6216.311000000001</v>
      </c>
      <c r="K126" s="3">
        <f t="shared" si="24"/>
        <v>196109.88399999993</v>
      </c>
      <c r="L126" s="3">
        <f t="shared" si="24"/>
        <v>200243.662</v>
      </c>
      <c r="M126" s="3">
        <f t="shared" si="24"/>
        <v>6887.95</v>
      </c>
    </row>
    <row r="127" spans="3:13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3:13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30" ht="12.75">
      <c r="A130" t="s">
        <v>125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A131" sqref="A131"/>
    </sheetView>
  </sheetViews>
  <sheetFormatPr defaultColWidth="11.421875" defaultRowHeight="12.75"/>
  <cols>
    <col min="1" max="1" width="18.00390625" style="0" customWidth="1"/>
    <col min="2" max="2" width="28.8515625" style="0" customWidth="1"/>
    <col min="3" max="3" width="14.7109375" style="0" customWidth="1"/>
    <col min="9" max="9" width="9.8515625" style="0" customWidth="1"/>
    <col min="10" max="10" width="8.140625" style="0" customWidth="1"/>
    <col min="11" max="11" width="10.28125" style="0" customWidth="1"/>
    <col min="12" max="12" width="10.421875" style="0" customWidth="1"/>
    <col min="13" max="13" width="9.140625" style="0" customWidth="1"/>
  </cols>
  <sheetData>
    <row r="1" spans="1:3" ht="12.75">
      <c r="A1" s="4" t="s">
        <v>124</v>
      </c>
      <c r="C1" s="7"/>
    </row>
    <row r="2" spans="1:3" ht="12.75">
      <c r="A2" s="1" t="s">
        <v>0</v>
      </c>
      <c r="C2" s="7"/>
    </row>
    <row r="3" spans="1:3" ht="12.75">
      <c r="A3" s="4"/>
      <c r="C3" s="7"/>
    </row>
    <row r="4" spans="1:4" ht="12.75">
      <c r="A4" s="4" t="s">
        <v>123</v>
      </c>
      <c r="C4" s="7"/>
      <c r="D4" s="5"/>
    </row>
    <row r="5" ht="12.75">
      <c r="C5" s="7"/>
    </row>
    <row r="6" spans="1:13" ht="12.75">
      <c r="A6" s="4" t="s">
        <v>3</v>
      </c>
      <c r="B6" s="4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 spans="1:13" s="10" customFormat="1" ht="12.75">
      <c r="A7" s="10" t="s">
        <v>16</v>
      </c>
      <c r="B7" s="10" t="s">
        <v>17</v>
      </c>
      <c r="C7" s="16">
        <f>SUM(D7:M7)</f>
        <v>11962</v>
      </c>
      <c r="D7" s="19">
        <v>9400</v>
      </c>
      <c r="E7" s="19">
        <v>1105</v>
      </c>
      <c r="F7" s="19">
        <v>169</v>
      </c>
      <c r="G7" s="19">
        <v>2</v>
      </c>
      <c r="H7" s="19">
        <v>91</v>
      </c>
      <c r="I7" s="19">
        <v>0</v>
      </c>
      <c r="J7" s="19">
        <v>0</v>
      </c>
      <c r="K7" s="19">
        <v>429</v>
      </c>
      <c r="L7" s="19">
        <v>766</v>
      </c>
      <c r="M7" s="19">
        <v>0</v>
      </c>
    </row>
    <row r="8" spans="1:13" s="12" customFormat="1" ht="12.75">
      <c r="A8" s="11" t="s">
        <v>18</v>
      </c>
      <c r="C8" s="17">
        <f aca="true" t="shared" si="0" ref="C8:C72">SUM(D8:M8)</f>
        <v>11962</v>
      </c>
      <c r="D8" s="17">
        <f>+D7</f>
        <v>9400</v>
      </c>
      <c r="E8" s="17">
        <f aca="true" t="shared" si="1" ref="E8:M8">+E7</f>
        <v>1105</v>
      </c>
      <c r="F8" s="17">
        <f t="shared" si="1"/>
        <v>169</v>
      </c>
      <c r="G8" s="17">
        <f t="shared" si="1"/>
        <v>2</v>
      </c>
      <c r="H8" s="17">
        <f t="shared" si="1"/>
        <v>91</v>
      </c>
      <c r="I8" s="17">
        <f t="shared" si="1"/>
        <v>0</v>
      </c>
      <c r="J8" s="17">
        <f t="shared" si="1"/>
        <v>0</v>
      </c>
      <c r="K8" s="17">
        <f t="shared" si="1"/>
        <v>429</v>
      </c>
      <c r="L8" s="17">
        <f t="shared" si="1"/>
        <v>766</v>
      </c>
      <c r="M8" s="17">
        <f t="shared" si="1"/>
        <v>0</v>
      </c>
    </row>
    <row r="9" spans="1:13" s="10" customFormat="1" ht="12.75">
      <c r="A9" s="10" t="s">
        <v>19</v>
      </c>
      <c r="B9" s="10" t="s">
        <v>20</v>
      </c>
      <c r="C9" s="16">
        <f t="shared" si="0"/>
        <v>5878</v>
      </c>
      <c r="D9" s="19">
        <v>4533</v>
      </c>
      <c r="E9" s="19">
        <v>635</v>
      </c>
      <c r="F9" s="19">
        <v>224</v>
      </c>
      <c r="G9" s="19">
        <v>1</v>
      </c>
      <c r="H9" s="19">
        <v>1</v>
      </c>
      <c r="I9" s="19">
        <v>0</v>
      </c>
      <c r="J9" s="19">
        <v>0</v>
      </c>
      <c r="K9" s="19">
        <v>56</v>
      </c>
      <c r="L9" s="19">
        <v>421</v>
      </c>
      <c r="M9" s="19">
        <v>7</v>
      </c>
    </row>
    <row r="10" spans="1:13" s="10" customFormat="1" ht="12.75">
      <c r="A10" s="10" t="s">
        <v>19</v>
      </c>
      <c r="B10" s="10" t="s">
        <v>17</v>
      </c>
      <c r="C10" s="16">
        <f t="shared" si="0"/>
        <v>14004</v>
      </c>
      <c r="D10" s="19">
        <v>10757</v>
      </c>
      <c r="E10" s="19">
        <v>1972</v>
      </c>
      <c r="F10" s="19">
        <v>327</v>
      </c>
      <c r="G10" s="19">
        <v>2</v>
      </c>
      <c r="H10" s="19">
        <v>93</v>
      </c>
      <c r="I10" s="19">
        <v>0</v>
      </c>
      <c r="J10" s="19">
        <v>0</v>
      </c>
      <c r="K10" s="19">
        <v>305</v>
      </c>
      <c r="L10" s="19">
        <v>548</v>
      </c>
      <c r="M10" s="19">
        <v>0</v>
      </c>
    </row>
    <row r="11" spans="1:13" s="10" customFormat="1" ht="12.75">
      <c r="A11" s="10" t="s">
        <v>19</v>
      </c>
      <c r="B11" s="10" t="s">
        <v>21</v>
      </c>
      <c r="C11" s="16">
        <f t="shared" si="0"/>
        <v>1180</v>
      </c>
      <c r="D11" s="19">
        <v>954</v>
      </c>
      <c r="E11" s="19">
        <v>72</v>
      </c>
      <c r="F11" s="19">
        <v>35</v>
      </c>
      <c r="G11" s="19">
        <v>0</v>
      </c>
      <c r="H11" s="19">
        <v>1</v>
      </c>
      <c r="I11" s="19">
        <v>0</v>
      </c>
      <c r="J11" s="19">
        <v>0</v>
      </c>
      <c r="K11" s="19">
        <v>19</v>
      </c>
      <c r="L11" s="19">
        <v>99</v>
      </c>
      <c r="M11" s="19">
        <v>0</v>
      </c>
    </row>
    <row r="12" spans="1:13" s="12" customFormat="1" ht="12.75">
      <c r="A12" s="11" t="s">
        <v>22</v>
      </c>
      <c r="C12" s="17">
        <f t="shared" si="0"/>
        <v>21062</v>
      </c>
      <c r="D12" s="17">
        <f>+D9+D10+D11</f>
        <v>16244</v>
      </c>
      <c r="E12" s="17">
        <f aca="true" t="shared" si="2" ref="E12:M12">+E9+E10+E11</f>
        <v>2679</v>
      </c>
      <c r="F12" s="17">
        <f t="shared" si="2"/>
        <v>586</v>
      </c>
      <c r="G12" s="17">
        <f t="shared" si="2"/>
        <v>3</v>
      </c>
      <c r="H12" s="17">
        <f t="shared" si="2"/>
        <v>95</v>
      </c>
      <c r="I12" s="17">
        <f t="shared" si="2"/>
        <v>0</v>
      </c>
      <c r="J12" s="17">
        <f t="shared" si="2"/>
        <v>0</v>
      </c>
      <c r="K12" s="17">
        <f t="shared" si="2"/>
        <v>380</v>
      </c>
      <c r="L12" s="17">
        <f t="shared" si="2"/>
        <v>1068</v>
      </c>
      <c r="M12" s="17">
        <f t="shared" si="2"/>
        <v>7</v>
      </c>
    </row>
    <row r="13" spans="1:13" s="10" customFormat="1" ht="12.75">
      <c r="A13" s="10" t="s">
        <v>23</v>
      </c>
      <c r="B13" s="10" t="s">
        <v>24</v>
      </c>
      <c r="C13" s="16">
        <f t="shared" si="0"/>
        <v>163</v>
      </c>
      <c r="D13" s="19">
        <v>0</v>
      </c>
      <c r="E13" s="19">
        <v>0</v>
      </c>
      <c r="F13" s="19">
        <v>5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157</v>
      </c>
      <c r="M13" s="19">
        <v>0</v>
      </c>
    </row>
    <row r="14" spans="1:13" s="10" customFormat="1" ht="12.75">
      <c r="A14" s="10" t="s">
        <v>23</v>
      </c>
      <c r="B14" s="10" t="s">
        <v>25</v>
      </c>
      <c r="C14" s="16">
        <f t="shared" si="0"/>
        <v>3519</v>
      </c>
      <c r="D14" s="19">
        <v>2747</v>
      </c>
      <c r="E14" s="19">
        <v>376</v>
      </c>
      <c r="F14" s="19">
        <v>180</v>
      </c>
      <c r="G14" s="19">
        <v>1</v>
      </c>
      <c r="H14" s="19">
        <v>1</v>
      </c>
      <c r="I14" s="19">
        <v>0</v>
      </c>
      <c r="J14" s="19">
        <v>0</v>
      </c>
      <c r="K14" s="19">
        <v>89</v>
      </c>
      <c r="L14" s="19">
        <v>124</v>
      </c>
      <c r="M14" s="19">
        <v>1</v>
      </c>
    </row>
    <row r="15" spans="1:13" s="10" customFormat="1" ht="12.75">
      <c r="A15" s="10" t="s">
        <v>23</v>
      </c>
      <c r="B15" s="10" t="s">
        <v>26</v>
      </c>
      <c r="C15" s="16">
        <f t="shared" si="0"/>
        <v>107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107</v>
      </c>
      <c r="M15" s="19">
        <v>0</v>
      </c>
    </row>
    <row r="16" spans="1:13" s="10" customFormat="1" ht="12.75">
      <c r="A16" s="10" t="s">
        <v>23</v>
      </c>
      <c r="B16" s="10" t="s">
        <v>17</v>
      </c>
      <c r="C16" s="16">
        <f t="shared" si="0"/>
        <v>32992</v>
      </c>
      <c r="D16" s="19">
        <v>27401</v>
      </c>
      <c r="E16" s="19">
        <v>3861</v>
      </c>
      <c r="F16" s="19">
        <v>295</v>
      </c>
      <c r="G16" s="19">
        <v>6</v>
      </c>
      <c r="H16" s="19">
        <v>168</v>
      </c>
      <c r="I16" s="19">
        <v>0</v>
      </c>
      <c r="J16" s="19">
        <v>0</v>
      </c>
      <c r="K16" s="19">
        <v>633</v>
      </c>
      <c r="L16" s="19">
        <v>628</v>
      </c>
      <c r="M16" s="19">
        <v>0</v>
      </c>
    </row>
    <row r="17" spans="1:13" ht="12.75">
      <c r="A17" t="s">
        <v>23</v>
      </c>
      <c r="B17" s="10" t="s">
        <v>27</v>
      </c>
      <c r="C17" s="6">
        <f t="shared" si="0"/>
        <v>2566</v>
      </c>
      <c r="D17" s="6">
        <v>2075</v>
      </c>
      <c r="E17" s="6">
        <v>400</v>
      </c>
      <c r="F17" s="6">
        <v>90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s="10" customFormat="1" ht="12.75">
      <c r="A18" s="10" t="s">
        <v>23</v>
      </c>
      <c r="B18" s="10" t="s">
        <v>28</v>
      </c>
      <c r="C18" s="16">
        <f t="shared" si="0"/>
        <v>78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78</v>
      </c>
      <c r="M18" s="19">
        <v>0</v>
      </c>
    </row>
    <row r="19" spans="1:13" s="10" customFormat="1" ht="12.75">
      <c r="A19" s="10" t="s">
        <v>23</v>
      </c>
      <c r="B19" s="10" t="s">
        <v>29</v>
      </c>
      <c r="C19" s="16">
        <f t="shared" si="0"/>
        <v>941</v>
      </c>
      <c r="D19" s="19">
        <v>675</v>
      </c>
      <c r="E19" s="19">
        <v>107</v>
      </c>
      <c r="F19" s="19">
        <v>79</v>
      </c>
      <c r="G19" s="19">
        <v>0</v>
      </c>
      <c r="H19" s="19">
        <v>1</v>
      </c>
      <c r="I19" s="19">
        <v>0</v>
      </c>
      <c r="J19" s="19">
        <v>0</v>
      </c>
      <c r="K19" s="19">
        <v>8</v>
      </c>
      <c r="L19" s="19">
        <v>58</v>
      </c>
      <c r="M19" s="19">
        <v>13</v>
      </c>
    </row>
    <row r="20" spans="1:13" s="10" customFormat="1" ht="12.75">
      <c r="A20" s="10" t="s">
        <v>23</v>
      </c>
      <c r="B20" s="10" t="s">
        <v>30</v>
      </c>
      <c r="C20" s="16">
        <f t="shared" si="0"/>
        <v>1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1:13" s="12" customFormat="1" ht="12.75">
      <c r="A21" s="11" t="s">
        <v>31</v>
      </c>
      <c r="C21" s="17">
        <f t="shared" si="0"/>
        <v>40367</v>
      </c>
      <c r="D21" s="17">
        <f>+D13+D14+D15+D16+D17+D18+D19+D20</f>
        <v>32898</v>
      </c>
      <c r="E21" s="17">
        <f aca="true" t="shared" si="3" ref="E21:M21">+E13+E14+E15+E16+E17+E18+E19+E20</f>
        <v>4745</v>
      </c>
      <c r="F21" s="17">
        <f t="shared" si="3"/>
        <v>649</v>
      </c>
      <c r="G21" s="17">
        <f t="shared" si="3"/>
        <v>8</v>
      </c>
      <c r="H21" s="17">
        <f t="shared" si="3"/>
        <v>171</v>
      </c>
      <c r="I21" s="17">
        <f t="shared" si="3"/>
        <v>0</v>
      </c>
      <c r="J21" s="17">
        <f t="shared" si="3"/>
        <v>0</v>
      </c>
      <c r="K21" s="17">
        <f t="shared" si="3"/>
        <v>730</v>
      </c>
      <c r="L21" s="17">
        <f t="shared" si="3"/>
        <v>1152</v>
      </c>
      <c r="M21" s="17">
        <f t="shared" si="3"/>
        <v>14</v>
      </c>
    </row>
    <row r="22" spans="1:13" s="10" customFormat="1" ht="12.75">
      <c r="A22" s="10" t="s">
        <v>32</v>
      </c>
      <c r="B22" s="10" t="s">
        <v>33</v>
      </c>
      <c r="C22" s="16">
        <f t="shared" si="0"/>
        <v>1882</v>
      </c>
      <c r="D22" s="19">
        <v>732</v>
      </c>
      <c r="E22" s="19">
        <v>163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985</v>
      </c>
      <c r="M22" s="19">
        <v>1</v>
      </c>
    </row>
    <row r="23" spans="1:13" s="10" customFormat="1" ht="12.75">
      <c r="A23" s="10" t="s">
        <v>32</v>
      </c>
      <c r="B23" s="10" t="s">
        <v>34</v>
      </c>
      <c r="C23" s="16">
        <f t="shared" si="0"/>
        <v>487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487</v>
      </c>
      <c r="M23" s="19">
        <v>0</v>
      </c>
    </row>
    <row r="24" spans="1:13" s="10" customFormat="1" ht="12.75">
      <c r="A24" s="10" t="s">
        <v>32</v>
      </c>
      <c r="B24" s="10" t="s">
        <v>17</v>
      </c>
      <c r="C24" s="16">
        <f t="shared" si="0"/>
        <v>77974</v>
      </c>
      <c r="D24" s="19">
        <v>64033</v>
      </c>
      <c r="E24" s="19">
        <v>8362</v>
      </c>
      <c r="F24" s="19">
        <v>1135</v>
      </c>
      <c r="G24" s="19">
        <v>12</v>
      </c>
      <c r="H24" s="19">
        <v>643</v>
      </c>
      <c r="I24" s="19">
        <v>0</v>
      </c>
      <c r="J24" s="19">
        <v>0</v>
      </c>
      <c r="K24" s="19">
        <v>2114</v>
      </c>
      <c r="L24" s="19">
        <v>1675</v>
      </c>
      <c r="M24" s="19">
        <v>0</v>
      </c>
    </row>
    <row r="25" spans="1:13" ht="12.75">
      <c r="A25" t="s">
        <v>32</v>
      </c>
      <c r="B25" t="s">
        <v>35</v>
      </c>
      <c r="C25" s="6">
        <f t="shared" si="0"/>
        <v>145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145</v>
      </c>
      <c r="M25" s="15">
        <v>0</v>
      </c>
    </row>
    <row r="26" spans="1:13" s="10" customFormat="1" ht="12.75">
      <c r="A26" s="10" t="s">
        <v>32</v>
      </c>
      <c r="B26" s="10" t="s">
        <v>30</v>
      </c>
      <c r="C26" s="16">
        <f t="shared" si="0"/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2" customFormat="1" ht="12.75">
      <c r="A27" s="11" t="s">
        <v>36</v>
      </c>
      <c r="C27" s="17">
        <f t="shared" si="0"/>
        <v>80489</v>
      </c>
      <c r="D27" s="17">
        <f>+D22+D23+D24+D25+D26</f>
        <v>64765</v>
      </c>
      <c r="E27" s="17">
        <f aca="true" t="shared" si="4" ref="E27:M27">+E22+E23+E24+E25+E26</f>
        <v>8526</v>
      </c>
      <c r="F27" s="17">
        <f t="shared" si="4"/>
        <v>1135</v>
      </c>
      <c r="G27" s="17">
        <f t="shared" si="4"/>
        <v>12</v>
      </c>
      <c r="H27" s="17">
        <f t="shared" si="4"/>
        <v>644</v>
      </c>
      <c r="I27" s="17">
        <f t="shared" si="4"/>
        <v>0</v>
      </c>
      <c r="J27" s="17">
        <f t="shared" si="4"/>
        <v>0</v>
      </c>
      <c r="K27" s="17">
        <f t="shared" si="4"/>
        <v>2114</v>
      </c>
      <c r="L27" s="17">
        <f t="shared" si="4"/>
        <v>3292</v>
      </c>
      <c r="M27" s="17">
        <f t="shared" si="4"/>
        <v>1</v>
      </c>
    </row>
    <row r="28" spans="1:13" ht="12.75">
      <c r="A28" t="s">
        <v>37</v>
      </c>
      <c r="B28" s="5" t="s">
        <v>38</v>
      </c>
      <c r="C28" s="6">
        <f t="shared" si="0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37</v>
      </c>
      <c r="B29" s="5" t="s">
        <v>39</v>
      </c>
      <c r="C29" s="6">
        <f t="shared" si="0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t="s">
        <v>37</v>
      </c>
      <c r="B30" s="5" t="s">
        <v>40</v>
      </c>
      <c r="C30" s="6">
        <f t="shared" si="0"/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t="s">
        <v>37</v>
      </c>
      <c r="B31" t="s">
        <v>41</v>
      </c>
      <c r="C31" s="6">
        <f t="shared" si="0"/>
        <v>393</v>
      </c>
      <c r="D31" s="15">
        <v>279</v>
      </c>
      <c r="E31" s="15">
        <v>62</v>
      </c>
      <c r="F31" s="15">
        <v>0</v>
      </c>
      <c r="G31" s="15">
        <v>1</v>
      </c>
      <c r="H31" s="15">
        <v>1</v>
      </c>
      <c r="I31" s="15">
        <v>0</v>
      </c>
      <c r="J31" s="15">
        <v>0</v>
      </c>
      <c r="K31" s="15">
        <v>5</v>
      </c>
      <c r="L31" s="15">
        <v>44</v>
      </c>
      <c r="M31" s="15">
        <v>1</v>
      </c>
    </row>
    <row r="32" spans="1:13" s="10" customFormat="1" ht="12.75">
      <c r="A32" s="10" t="s">
        <v>37</v>
      </c>
      <c r="B32" s="10" t="s">
        <v>42</v>
      </c>
      <c r="C32" s="16">
        <f t="shared" si="0"/>
        <v>1652</v>
      </c>
      <c r="D32" s="19">
        <v>1288</v>
      </c>
      <c r="E32" s="19">
        <v>130</v>
      </c>
      <c r="F32" s="19">
        <v>121</v>
      </c>
      <c r="G32" s="19">
        <v>1</v>
      </c>
      <c r="H32" s="19">
        <v>1</v>
      </c>
      <c r="I32" s="19">
        <v>0</v>
      </c>
      <c r="J32" s="19">
        <v>0</v>
      </c>
      <c r="K32" s="19">
        <v>26</v>
      </c>
      <c r="L32" s="19">
        <v>85</v>
      </c>
      <c r="M32" s="19">
        <v>0</v>
      </c>
    </row>
    <row r="33" spans="1:13" s="10" customFormat="1" ht="12.75">
      <c r="A33" s="10" t="s">
        <v>37</v>
      </c>
      <c r="B33" s="10" t="s">
        <v>17</v>
      </c>
      <c r="C33" s="16">
        <f t="shared" si="0"/>
        <v>33241</v>
      </c>
      <c r="D33" s="19">
        <v>28469</v>
      </c>
      <c r="E33" s="19">
        <v>3226</v>
      </c>
      <c r="F33" s="19">
        <v>256</v>
      </c>
      <c r="G33" s="19">
        <v>9</v>
      </c>
      <c r="H33" s="19">
        <v>259</v>
      </c>
      <c r="I33" s="19">
        <v>0</v>
      </c>
      <c r="J33" s="19">
        <v>0</v>
      </c>
      <c r="K33" s="19">
        <v>592</v>
      </c>
      <c r="L33" s="19">
        <v>430</v>
      </c>
      <c r="M33" s="19">
        <v>0</v>
      </c>
    </row>
    <row r="34" spans="1:13" ht="12.75">
      <c r="A34" t="s">
        <v>37</v>
      </c>
      <c r="B34" s="5" t="s">
        <v>43</v>
      </c>
      <c r="C34" s="6">
        <f t="shared" si="0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10" customFormat="1" ht="12.75">
      <c r="A35" s="10" t="s">
        <v>37</v>
      </c>
      <c r="B35" s="10" t="s">
        <v>44</v>
      </c>
      <c r="C35" s="16">
        <f t="shared" si="0"/>
        <v>798</v>
      </c>
      <c r="D35" s="19">
        <v>646</v>
      </c>
      <c r="E35" s="19">
        <v>149</v>
      </c>
      <c r="F35" s="19">
        <v>1</v>
      </c>
      <c r="G35" s="19">
        <v>1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s="10" customFormat="1" ht="12.75">
      <c r="A36" s="10" t="s">
        <v>37</v>
      </c>
      <c r="B36" s="10" t="s">
        <v>45</v>
      </c>
      <c r="C36" s="16">
        <f t="shared" si="0"/>
        <v>700</v>
      </c>
      <c r="D36" s="19">
        <v>558</v>
      </c>
      <c r="E36" s="19">
        <v>94</v>
      </c>
      <c r="F36" s="19">
        <v>0</v>
      </c>
      <c r="G36" s="19">
        <v>0</v>
      </c>
      <c r="H36" s="19">
        <v>1</v>
      </c>
      <c r="I36" s="19">
        <v>0</v>
      </c>
      <c r="J36" s="19">
        <v>0</v>
      </c>
      <c r="K36" s="19">
        <v>14</v>
      </c>
      <c r="L36" s="19">
        <v>33</v>
      </c>
      <c r="M36" s="19">
        <v>0</v>
      </c>
    </row>
    <row r="37" spans="1:13" s="10" customFormat="1" ht="12.75">
      <c r="A37" s="10" t="s">
        <v>37</v>
      </c>
      <c r="B37" s="10" t="s">
        <v>30</v>
      </c>
      <c r="C37" s="16">
        <f t="shared" si="0"/>
        <v>10</v>
      </c>
      <c r="D37" s="16">
        <v>0</v>
      </c>
      <c r="E37" s="16">
        <v>4</v>
      </c>
      <c r="F37" s="16">
        <v>6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1:13" s="12" customFormat="1" ht="12.75">
      <c r="A38" s="11" t="s">
        <v>46</v>
      </c>
      <c r="C38" s="17">
        <f t="shared" si="0"/>
        <v>36794</v>
      </c>
      <c r="D38" s="17">
        <f>+D28+D29+D30+D31+D32+D33+D34+D35+D36+D37</f>
        <v>31240</v>
      </c>
      <c r="E38" s="17">
        <f aca="true" t="shared" si="5" ref="E38:M38">+E28+E29+E30+E31+E32+E33+E34+E35+E36+E37</f>
        <v>3665</v>
      </c>
      <c r="F38" s="17">
        <f t="shared" si="5"/>
        <v>384</v>
      </c>
      <c r="G38" s="17">
        <f t="shared" si="5"/>
        <v>12</v>
      </c>
      <c r="H38" s="17">
        <f t="shared" si="5"/>
        <v>263</v>
      </c>
      <c r="I38" s="17">
        <f t="shared" si="5"/>
        <v>0</v>
      </c>
      <c r="J38" s="17">
        <f t="shared" si="5"/>
        <v>0</v>
      </c>
      <c r="K38" s="17">
        <f t="shared" si="5"/>
        <v>637</v>
      </c>
      <c r="L38" s="17">
        <f t="shared" si="5"/>
        <v>592</v>
      </c>
      <c r="M38" s="17">
        <f t="shared" si="5"/>
        <v>1</v>
      </c>
    </row>
    <row r="39" spans="1:13" s="10" customFormat="1" ht="12.75">
      <c r="A39" s="10" t="s">
        <v>47</v>
      </c>
      <c r="B39" s="10" t="s">
        <v>48</v>
      </c>
      <c r="C39" s="6">
        <f t="shared" si="0"/>
        <v>786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786</v>
      </c>
      <c r="M39" s="15">
        <v>0</v>
      </c>
    </row>
    <row r="40" spans="1:13" s="10" customFormat="1" ht="12.75">
      <c r="A40" s="10" t="s">
        <v>47</v>
      </c>
      <c r="B40" s="10" t="s">
        <v>17</v>
      </c>
      <c r="C40" s="16">
        <f t="shared" si="0"/>
        <v>7605</v>
      </c>
      <c r="D40" s="19">
        <v>6353</v>
      </c>
      <c r="E40" s="19">
        <v>446</v>
      </c>
      <c r="F40" s="19">
        <v>100</v>
      </c>
      <c r="G40" s="19">
        <v>2</v>
      </c>
      <c r="H40" s="19">
        <v>55</v>
      </c>
      <c r="I40" s="19">
        <v>0</v>
      </c>
      <c r="J40" s="19">
        <v>9</v>
      </c>
      <c r="K40" s="19">
        <v>226</v>
      </c>
      <c r="L40" s="19">
        <v>414</v>
      </c>
      <c r="M40" s="19">
        <v>0</v>
      </c>
    </row>
    <row r="41" spans="1:13" s="12" customFormat="1" ht="12.75">
      <c r="A41" s="11" t="s">
        <v>49</v>
      </c>
      <c r="C41" s="17">
        <f t="shared" si="0"/>
        <v>8391</v>
      </c>
      <c r="D41" s="17">
        <f>+D39+D40</f>
        <v>6353</v>
      </c>
      <c r="E41" s="17">
        <f aca="true" t="shared" si="6" ref="E41:M41">+E39+E40</f>
        <v>446</v>
      </c>
      <c r="F41" s="17">
        <f t="shared" si="6"/>
        <v>100</v>
      </c>
      <c r="G41" s="17">
        <f t="shared" si="6"/>
        <v>2</v>
      </c>
      <c r="H41" s="17">
        <f t="shared" si="6"/>
        <v>55</v>
      </c>
      <c r="I41" s="17">
        <f t="shared" si="6"/>
        <v>0</v>
      </c>
      <c r="J41" s="17">
        <f t="shared" si="6"/>
        <v>9</v>
      </c>
      <c r="K41" s="17">
        <f t="shared" si="6"/>
        <v>226</v>
      </c>
      <c r="L41" s="17">
        <f t="shared" si="6"/>
        <v>1200</v>
      </c>
      <c r="M41" s="17">
        <f t="shared" si="6"/>
        <v>0</v>
      </c>
    </row>
    <row r="42" spans="1:13" ht="12.75">
      <c r="A42" t="s">
        <v>50</v>
      </c>
      <c r="B42" s="5" t="s">
        <v>51</v>
      </c>
      <c r="C42" s="6">
        <f t="shared" si="0"/>
        <v>0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t="s">
        <v>50</v>
      </c>
      <c r="B43" t="s">
        <v>52</v>
      </c>
      <c r="C43" s="6">
        <f t="shared" si="0"/>
        <v>460</v>
      </c>
      <c r="D43" s="15">
        <v>402</v>
      </c>
      <c r="E43" s="15">
        <v>57</v>
      </c>
      <c r="F43" s="15">
        <v>0</v>
      </c>
      <c r="G43" s="15">
        <v>0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</row>
    <row r="44" spans="1:13" s="10" customFormat="1" ht="12.75">
      <c r="A44" s="10" t="s">
        <v>50</v>
      </c>
      <c r="B44" s="10" t="s">
        <v>53</v>
      </c>
      <c r="C44" s="16">
        <f t="shared" si="0"/>
        <v>9289</v>
      </c>
      <c r="D44" s="19">
        <v>7720</v>
      </c>
      <c r="E44" s="19">
        <v>1178</v>
      </c>
      <c r="F44" s="19">
        <v>68</v>
      </c>
      <c r="G44" s="19">
        <v>2</v>
      </c>
      <c r="H44" s="19">
        <v>2</v>
      </c>
      <c r="I44" s="19">
        <v>0</v>
      </c>
      <c r="J44" s="19">
        <v>0</v>
      </c>
      <c r="K44" s="19">
        <v>37</v>
      </c>
      <c r="L44" s="19">
        <v>228</v>
      </c>
      <c r="M44" s="19">
        <v>54</v>
      </c>
    </row>
    <row r="45" spans="1:13" s="10" customFormat="1" ht="12.75">
      <c r="A45" s="10" t="s">
        <v>50</v>
      </c>
      <c r="B45" s="10" t="s">
        <v>54</v>
      </c>
      <c r="C45" s="16">
        <f t="shared" si="0"/>
        <v>207</v>
      </c>
      <c r="D45" s="19">
        <v>200</v>
      </c>
      <c r="E45" s="19">
        <v>0</v>
      </c>
      <c r="F45" s="19">
        <v>0</v>
      </c>
      <c r="G45" s="19">
        <v>1</v>
      </c>
      <c r="H45" s="19">
        <v>1</v>
      </c>
      <c r="I45" s="19">
        <v>0</v>
      </c>
      <c r="J45" s="19">
        <v>0</v>
      </c>
      <c r="K45" s="19">
        <v>5</v>
      </c>
      <c r="L45" s="19">
        <v>0</v>
      </c>
      <c r="M45" s="19">
        <v>0</v>
      </c>
    </row>
    <row r="46" spans="1:13" s="10" customFormat="1" ht="12.75">
      <c r="A46" s="10" t="s">
        <v>50</v>
      </c>
      <c r="B46" s="10" t="s">
        <v>55</v>
      </c>
      <c r="C46" s="16">
        <f t="shared" si="0"/>
        <v>4623</v>
      </c>
      <c r="D46" s="19">
        <v>3707</v>
      </c>
      <c r="E46" s="19">
        <v>639</v>
      </c>
      <c r="F46" s="19">
        <v>17</v>
      </c>
      <c r="G46" s="19">
        <v>1</v>
      </c>
      <c r="H46" s="19">
        <v>1</v>
      </c>
      <c r="I46" s="19">
        <v>0</v>
      </c>
      <c r="J46" s="19">
        <v>0</v>
      </c>
      <c r="K46" s="19">
        <v>50</v>
      </c>
      <c r="L46" s="19">
        <v>170</v>
      </c>
      <c r="M46" s="19">
        <v>38</v>
      </c>
    </row>
    <row r="47" spans="1:13" s="10" customFormat="1" ht="12.75">
      <c r="A47" s="10" t="s">
        <v>50</v>
      </c>
      <c r="B47" s="10" t="s">
        <v>56</v>
      </c>
      <c r="C47" s="16">
        <f t="shared" si="0"/>
        <v>3217</v>
      </c>
      <c r="D47" s="19">
        <v>2502</v>
      </c>
      <c r="E47" s="19">
        <v>371</v>
      </c>
      <c r="F47" s="19">
        <v>124</v>
      </c>
      <c r="G47" s="19">
        <v>1</v>
      </c>
      <c r="H47" s="19">
        <v>1</v>
      </c>
      <c r="I47" s="19">
        <v>0</v>
      </c>
      <c r="J47" s="19">
        <v>0</v>
      </c>
      <c r="K47" s="19">
        <v>12</v>
      </c>
      <c r="L47" s="19">
        <v>195</v>
      </c>
      <c r="M47" s="19">
        <v>11</v>
      </c>
    </row>
    <row r="48" spans="1:13" s="10" customFormat="1" ht="12.75">
      <c r="A48" s="10" t="s">
        <v>50</v>
      </c>
      <c r="B48" s="10" t="s">
        <v>57</v>
      </c>
      <c r="C48" s="16">
        <f t="shared" si="0"/>
        <v>3127</v>
      </c>
      <c r="D48" s="19">
        <v>2519</v>
      </c>
      <c r="E48" s="19">
        <v>327</v>
      </c>
      <c r="F48" s="19">
        <v>120</v>
      </c>
      <c r="G48" s="19">
        <v>1</v>
      </c>
      <c r="H48" s="19">
        <v>2</v>
      </c>
      <c r="I48" s="19">
        <v>0</v>
      </c>
      <c r="J48" s="19">
        <v>0</v>
      </c>
      <c r="K48" s="19">
        <v>44</v>
      </c>
      <c r="L48" s="19">
        <v>108</v>
      </c>
      <c r="M48" s="19">
        <v>6</v>
      </c>
    </row>
    <row r="49" spans="1:13" s="10" customFormat="1" ht="12.75">
      <c r="A49" s="10" t="s">
        <v>50</v>
      </c>
      <c r="B49" s="10" t="s">
        <v>58</v>
      </c>
      <c r="C49" s="16">
        <f t="shared" si="0"/>
        <v>159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159</v>
      </c>
      <c r="M49" s="16">
        <v>0</v>
      </c>
    </row>
    <row r="50" spans="1:13" s="10" customFormat="1" ht="12.75">
      <c r="A50" s="10" t="s">
        <v>50</v>
      </c>
      <c r="B50" s="10" t="s">
        <v>59</v>
      </c>
      <c r="C50" s="16">
        <f t="shared" si="0"/>
        <v>37317</v>
      </c>
      <c r="D50" s="19">
        <v>31973</v>
      </c>
      <c r="E50" s="19">
        <v>3557</v>
      </c>
      <c r="F50" s="19">
        <v>1272</v>
      </c>
      <c r="G50" s="19">
        <v>1</v>
      </c>
      <c r="H50" s="19">
        <v>5</v>
      </c>
      <c r="I50" s="19">
        <v>0</v>
      </c>
      <c r="J50" s="19">
        <v>0</v>
      </c>
      <c r="K50" s="19">
        <v>313</v>
      </c>
      <c r="L50" s="19">
        <v>0</v>
      </c>
      <c r="M50" s="19">
        <v>196</v>
      </c>
    </row>
    <row r="51" spans="1:13" s="10" customFormat="1" ht="12.75">
      <c r="A51" s="10" t="s">
        <v>50</v>
      </c>
      <c r="B51" s="10" t="s">
        <v>17</v>
      </c>
      <c r="C51" s="16">
        <f t="shared" si="0"/>
        <v>20486</v>
      </c>
      <c r="D51" s="19">
        <v>17374</v>
      </c>
      <c r="E51" s="19">
        <v>1851</v>
      </c>
      <c r="F51" s="19">
        <v>306</v>
      </c>
      <c r="G51" s="19">
        <v>6</v>
      </c>
      <c r="H51" s="19">
        <v>174</v>
      </c>
      <c r="I51" s="19">
        <v>0</v>
      </c>
      <c r="J51" s="19">
        <v>0</v>
      </c>
      <c r="K51" s="19">
        <v>500</v>
      </c>
      <c r="L51" s="19">
        <v>275</v>
      </c>
      <c r="M51" s="19">
        <v>0</v>
      </c>
    </row>
    <row r="52" spans="1:13" s="10" customFormat="1" ht="12.75">
      <c r="A52" s="10" t="s">
        <v>50</v>
      </c>
      <c r="B52" s="10" t="s">
        <v>60</v>
      </c>
      <c r="C52" s="16">
        <f t="shared" si="0"/>
        <v>2223</v>
      </c>
      <c r="D52" s="19">
        <v>1836</v>
      </c>
      <c r="E52" s="19">
        <v>272</v>
      </c>
      <c r="F52" s="19">
        <v>9</v>
      </c>
      <c r="G52" s="19">
        <v>1</v>
      </c>
      <c r="H52" s="19">
        <v>1</v>
      </c>
      <c r="I52" s="19">
        <v>0</v>
      </c>
      <c r="J52" s="19">
        <v>0</v>
      </c>
      <c r="K52" s="19">
        <v>5</v>
      </c>
      <c r="L52" s="19">
        <v>92</v>
      </c>
      <c r="M52" s="19">
        <v>7</v>
      </c>
    </row>
    <row r="53" spans="1:13" s="10" customFormat="1" ht="12.75">
      <c r="A53" s="10" t="s">
        <v>50</v>
      </c>
      <c r="B53" s="10" t="s">
        <v>61</v>
      </c>
      <c r="C53" s="16">
        <f t="shared" si="0"/>
        <v>3302</v>
      </c>
      <c r="D53" s="19">
        <v>2574</v>
      </c>
      <c r="E53" s="19">
        <v>284</v>
      </c>
      <c r="F53" s="19">
        <v>122</v>
      </c>
      <c r="G53" s="19">
        <v>2</v>
      </c>
      <c r="H53" s="19">
        <v>2</v>
      </c>
      <c r="I53" s="19">
        <v>0</v>
      </c>
      <c r="J53" s="19">
        <v>0</v>
      </c>
      <c r="K53" s="19">
        <v>71</v>
      </c>
      <c r="L53" s="19">
        <v>238</v>
      </c>
      <c r="M53" s="19">
        <v>9</v>
      </c>
    </row>
    <row r="54" spans="1:13" s="10" customFormat="1" ht="12.75">
      <c r="A54" s="10" t="s">
        <v>50</v>
      </c>
      <c r="B54" s="10" t="s">
        <v>62</v>
      </c>
      <c r="C54" s="16">
        <f t="shared" si="0"/>
        <v>1631</v>
      </c>
      <c r="D54" s="19">
        <v>1276</v>
      </c>
      <c r="E54" s="19">
        <v>230</v>
      </c>
      <c r="F54" s="19">
        <v>13</v>
      </c>
      <c r="G54" s="19">
        <v>0</v>
      </c>
      <c r="H54" s="19">
        <v>1</v>
      </c>
      <c r="I54" s="19">
        <v>0</v>
      </c>
      <c r="J54" s="19">
        <v>0</v>
      </c>
      <c r="K54" s="19">
        <v>18</v>
      </c>
      <c r="L54" s="19">
        <v>93</v>
      </c>
      <c r="M54" s="19">
        <v>0</v>
      </c>
    </row>
    <row r="55" spans="1:13" s="10" customFormat="1" ht="12.75">
      <c r="A55" s="10" t="s">
        <v>50</v>
      </c>
      <c r="B55" s="10" t="s">
        <v>63</v>
      </c>
      <c r="C55" s="16">
        <f t="shared" si="0"/>
        <v>1834</v>
      </c>
      <c r="D55" s="19">
        <v>1463</v>
      </c>
      <c r="E55" s="19">
        <v>176</v>
      </c>
      <c r="F55" s="19">
        <v>14</v>
      </c>
      <c r="G55" s="19">
        <v>1</v>
      </c>
      <c r="H55" s="19">
        <v>1</v>
      </c>
      <c r="I55" s="19">
        <v>0</v>
      </c>
      <c r="J55" s="19">
        <v>0</v>
      </c>
      <c r="K55" s="19">
        <v>50</v>
      </c>
      <c r="L55" s="19">
        <v>126</v>
      </c>
      <c r="M55" s="19">
        <v>3</v>
      </c>
    </row>
    <row r="56" spans="1:13" ht="12.75">
      <c r="A56" t="s">
        <v>50</v>
      </c>
      <c r="B56" t="s">
        <v>64</v>
      </c>
      <c r="C56" s="21">
        <f t="shared" si="0"/>
        <v>2015</v>
      </c>
      <c r="D56" s="22">
        <v>1655</v>
      </c>
      <c r="E56" s="22">
        <v>188</v>
      </c>
      <c r="F56" s="22">
        <v>0</v>
      </c>
      <c r="G56" s="22">
        <v>0</v>
      </c>
      <c r="H56" s="22">
        <v>1</v>
      </c>
      <c r="I56" s="22">
        <v>0</v>
      </c>
      <c r="J56" s="22">
        <v>0</v>
      </c>
      <c r="K56" s="22">
        <v>36</v>
      </c>
      <c r="L56" s="22">
        <v>131</v>
      </c>
      <c r="M56" s="22">
        <v>4</v>
      </c>
    </row>
    <row r="57" spans="1:13" s="10" customFormat="1" ht="12.75">
      <c r="A57" s="10" t="s">
        <v>50</v>
      </c>
      <c r="B57" s="10" t="s">
        <v>65</v>
      </c>
      <c r="C57" s="16">
        <f t="shared" si="0"/>
        <v>1267</v>
      </c>
      <c r="D57" s="19">
        <v>821</v>
      </c>
      <c r="E57" s="19">
        <v>138</v>
      </c>
      <c r="F57" s="19">
        <v>12</v>
      </c>
      <c r="G57" s="19">
        <v>1</v>
      </c>
      <c r="H57" s="19">
        <v>1</v>
      </c>
      <c r="I57" s="19">
        <v>0</v>
      </c>
      <c r="J57" s="19">
        <v>0</v>
      </c>
      <c r="K57" s="19">
        <v>12</v>
      </c>
      <c r="L57" s="19">
        <v>272</v>
      </c>
      <c r="M57" s="19">
        <v>10</v>
      </c>
    </row>
    <row r="58" spans="1:13" ht="12.75">
      <c r="A58" t="s">
        <v>50</v>
      </c>
      <c r="B58" t="s">
        <v>66</v>
      </c>
      <c r="C58" s="6">
        <f t="shared" si="0"/>
        <v>910</v>
      </c>
      <c r="D58" s="15">
        <v>705</v>
      </c>
      <c r="E58" s="15">
        <v>76</v>
      </c>
      <c r="F58" s="15">
        <v>28</v>
      </c>
      <c r="G58" s="15">
        <v>0</v>
      </c>
      <c r="H58" s="15">
        <v>1</v>
      </c>
      <c r="I58" s="15">
        <v>0</v>
      </c>
      <c r="J58" s="15">
        <v>0</v>
      </c>
      <c r="K58" s="15">
        <v>19</v>
      </c>
      <c r="L58" s="15">
        <v>80</v>
      </c>
      <c r="M58" s="15">
        <v>1</v>
      </c>
    </row>
    <row r="59" spans="1:13" s="10" customFormat="1" ht="12.75">
      <c r="A59" s="10" t="s">
        <v>50</v>
      </c>
      <c r="B59" s="10" t="s">
        <v>30</v>
      </c>
      <c r="C59" s="16">
        <f t="shared" si="0"/>
        <v>11</v>
      </c>
      <c r="D59" s="16">
        <v>0</v>
      </c>
      <c r="E59" s="16">
        <v>4</v>
      </c>
      <c r="F59" s="16">
        <v>7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</row>
    <row r="60" spans="1:13" s="12" customFormat="1" ht="12.75">
      <c r="A60" s="11" t="s">
        <v>67</v>
      </c>
      <c r="C60" s="17">
        <f t="shared" si="0"/>
        <v>92078</v>
      </c>
      <c r="D60" s="17">
        <f>SUM(D42:D59)</f>
        <v>76727</v>
      </c>
      <c r="E60" s="17">
        <f aca="true" t="shared" si="7" ref="E60:M60">SUM(E42:E59)</f>
        <v>9348</v>
      </c>
      <c r="F60" s="17">
        <f t="shared" si="7"/>
        <v>2112</v>
      </c>
      <c r="G60" s="17">
        <f t="shared" si="7"/>
        <v>18</v>
      </c>
      <c r="H60" s="17">
        <f t="shared" si="7"/>
        <v>195</v>
      </c>
      <c r="I60" s="17">
        <f t="shared" si="7"/>
        <v>0</v>
      </c>
      <c r="J60" s="17">
        <f t="shared" si="7"/>
        <v>0</v>
      </c>
      <c r="K60" s="17">
        <f t="shared" si="7"/>
        <v>1172</v>
      </c>
      <c r="L60" s="17">
        <f t="shared" si="7"/>
        <v>2167</v>
      </c>
      <c r="M60" s="17">
        <f t="shared" si="7"/>
        <v>339</v>
      </c>
    </row>
    <row r="61" spans="1:13" s="10" customFormat="1" ht="12.75">
      <c r="A61" s="10" t="s">
        <v>68</v>
      </c>
      <c r="B61" s="10" t="s">
        <v>69</v>
      </c>
      <c r="C61" s="16">
        <f t="shared" si="0"/>
        <v>9091</v>
      </c>
      <c r="D61" s="19">
        <v>7381</v>
      </c>
      <c r="E61" s="19">
        <v>586</v>
      </c>
      <c r="F61" s="19">
        <v>380</v>
      </c>
      <c r="G61" s="19">
        <v>1</v>
      </c>
      <c r="H61" s="19">
        <v>1</v>
      </c>
      <c r="I61" s="19">
        <v>0</v>
      </c>
      <c r="J61" s="19">
        <v>24</v>
      </c>
      <c r="K61" s="19">
        <v>69</v>
      </c>
      <c r="L61" s="19">
        <v>591</v>
      </c>
      <c r="M61" s="19">
        <v>58</v>
      </c>
    </row>
    <row r="62" spans="1:13" s="10" customFormat="1" ht="12.75">
      <c r="A62" s="10" t="s">
        <v>68</v>
      </c>
      <c r="B62" s="10" t="s">
        <v>70</v>
      </c>
      <c r="C62" s="16">
        <f t="shared" si="0"/>
        <v>285</v>
      </c>
      <c r="D62" s="19">
        <v>200</v>
      </c>
      <c r="E62" s="19">
        <v>12</v>
      </c>
      <c r="F62" s="19">
        <v>5</v>
      </c>
      <c r="G62" s="19">
        <v>0</v>
      </c>
      <c r="H62" s="19">
        <v>1</v>
      </c>
      <c r="I62" s="19">
        <v>0</v>
      </c>
      <c r="J62" s="19">
        <v>0</v>
      </c>
      <c r="K62" s="19">
        <v>0</v>
      </c>
      <c r="L62" s="19">
        <v>67</v>
      </c>
      <c r="M62" s="19">
        <v>0</v>
      </c>
    </row>
    <row r="63" spans="1:13" s="10" customFormat="1" ht="12.75">
      <c r="A63" s="10" t="s">
        <v>68</v>
      </c>
      <c r="B63" s="10" t="s">
        <v>71</v>
      </c>
      <c r="C63" s="16">
        <f t="shared" si="0"/>
        <v>309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309</v>
      </c>
      <c r="M63" s="19">
        <v>0</v>
      </c>
    </row>
    <row r="64" spans="1:13" s="10" customFormat="1" ht="12.75">
      <c r="A64" s="10" t="s">
        <v>68</v>
      </c>
      <c r="B64" s="10" t="s">
        <v>17</v>
      </c>
      <c r="C64" s="16">
        <f t="shared" si="0"/>
        <v>54444</v>
      </c>
      <c r="D64" s="19">
        <v>47051</v>
      </c>
      <c r="E64" s="19">
        <v>3587</v>
      </c>
      <c r="F64" s="19">
        <v>986</v>
      </c>
      <c r="G64" s="19">
        <v>21</v>
      </c>
      <c r="H64" s="19">
        <v>213</v>
      </c>
      <c r="I64" s="19">
        <v>0</v>
      </c>
      <c r="J64" s="19">
        <v>0</v>
      </c>
      <c r="K64" s="19">
        <v>1185</v>
      </c>
      <c r="L64" s="19">
        <v>1401</v>
      </c>
      <c r="M64" s="19">
        <v>0</v>
      </c>
    </row>
    <row r="65" spans="1:13" s="10" customFormat="1" ht="12.75">
      <c r="A65" s="10" t="s">
        <v>68</v>
      </c>
      <c r="B65" s="10" t="s">
        <v>30</v>
      </c>
      <c r="C65" s="16">
        <f t="shared" si="0"/>
        <v>2</v>
      </c>
      <c r="D65" s="16">
        <v>0</v>
      </c>
      <c r="E65" s="16">
        <v>0</v>
      </c>
      <c r="F65" s="16">
        <v>2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</row>
    <row r="66" spans="1:13" s="12" customFormat="1" ht="12.75">
      <c r="A66" s="11" t="s">
        <v>72</v>
      </c>
      <c r="C66" s="17">
        <f t="shared" si="0"/>
        <v>64131</v>
      </c>
      <c r="D66" s="17">
        <f>+D61+D62+D63+D64+D65</f>
        <v>54632</v>
      </c>
      <c r="E66" s="17">
        <f aca="true" t="shared" si="8" ref="E66:M66">+E61+E62+E63+E64+E65</f>
        <v>4185</v>
      </c>
      <c r="F66" s="17">
        <f t="shared" si="8"/>
        <v>1373</v>
      </c>
      <c r="G66" s="17">
        <f t="shared" si="8"/>
        <v>22</v>
      </c>
      <c r="H66" s="17">
        <f t="shared" si="8"/>
        <v>215</v>
      </c>
      <c r="I66" s="17">
        <f t="shared" si="8"/>
        <v>0</v>
      </c>
      <c r="J66" s="17">
        <f t="shared" si="8"/>
        <v>24</v>
      </c>
      <c r="K66" s="17">
        <f t="shared" si="8"/>
        <v>1254</v>
      </c>
      <c r="L66" s="17">
        <f t="shared" si="8"/>
        <v>2368</v>
      </c>
      <c r="M66" s="17">
        <f t="shared" si="8"/>
        <v>58</v>
      </c>
    </row>
    <row r="67" spans="1:13" s="10" customFormat="1" ht="12.75">
      <c r="A67" s="10" t="s">
        <v>73</v>
      </c>
      <c r="B67" s="10" t="s">
        <v>17</v>
      </c>
      <c r="C67" s="16">
        <f t="shared" si="0"/>
        <v>32727</v>
      </c>
      <c r="D67" s="19">
        <v>26719</v>
      </c>
      <c r="E67" s="19">
        <v>3834</v>
      </c>
      <c r="F67" s="19">
        <v>812</v>
      </c>
      <c r="G67" s="19">
        <v>10</v>
      </c>
      <c r="H67" s="19">
        <v>272</v>
      </c>
      <c r="I67" s="19">
        <v>0</v>
      </c>
      <c r="J67" s="19">
        <v>0</v>
      </c>
      <c r="K67" s="19">
        <v>656</v>
      </c>
      <c r="L67" s="19">
        <v>424</v>
      </c>
      <c r="M67" s="19">
        <v>0</v>
      </c>
    </row>
    <row r="68" spans="1:13" s="10" customFormat="1" ht="12.75">
      <c r="A68" s="10" t="s">
        <v>73</v>
      </c>
      <c r="B68" s="10" t="s">
        <v>74</v>
      </c>
      <c r="C68" s="16">
        <f t="shared" si="0"/>
        <v>60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60</v>
      </c>
      <c r="M68" s="19">
        <v>0</v>
      </c>
    </row>
    <row r="69" spans="1:13" s="10" customFormat="1" ht="12.75">
      <c r="A69" s="10" t="s">
        <v>73</v>
      </c>
      <c r="B69" s="10" t="s">
        <v>75</v>
      </c>
      <c r="C69" s="16">
        <f t="shared" si="0"/>
        <v>868</v>
      </c>
      <c r="D69" s="19">
        <v>0</v>
      </c>
      <c r="E69" s="19">
        <v>0</v>
      </c>
      <c r="F69" s="19">
        <v>89</v>
      </c>
      <c r="G69" s="19">
        <v>1</v>
      </c>
      <c r="H69" s="19">
        <v>1</v>
      </c>
      <c r="I69" s="19">
        <v>0</v>
      </c>
      <c r="J69" s="19">
        <v>0</v>
      </c>
      <c r="K69" s="19">
        <v>19</v>
      </c>
      <c r="L69" s="19">
        <v>758</v>
      </c>
      <c r="M69" s="19">
        <v>0</v>
      </c>
    </row>
    <row r="70" spans="1:13" s="10" customFormat="1" ht="12.75">
      <c r="A70" s="10" t="s">
        <v>73</v>
      </c>
      <c r="B70" s="10" t="s">
        <v>30</v>
      </c>
      <c r="C70" s="16">
        <f t="shared" si="0"/>
        <v>2</v>
      </c>
      <c r="D70" s="16">
        <v>0</v>
      </c>
      <c r="E70" s="16">
        <v>1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</row>
    <row r="71" spans="1:13" s="12" customFormat="1" ht="12.75">
      <c r="A71" s="11" t="s">
        <v>76</v>
      </c>
      <c r="C71" s="17">
        <f t="shared" si="0"/>
        <v>33657</v>
      </c>
      <c r="D71" s="17">
        <f>+D67+D68+D69+D70</f>
        <v>26719</v>
      </c>
      <c r="E71" s="17">
        <f aca="true" t="shared" si="9" ref="E71:M71">+E67+E68+E69+E70</f>
        <v>3835</v>
      </c>
      <c r="F71" s="17">
        <f t="shared" si="9"/>
        <v>902</v>
      </c>
      <c r="G71" s="17">
        <f t="shared" si="9"/>
        <v>11</v>
      </c>
      <c r="H71" s="17">
        <f t="shared" si="9"/>
        <v>273</v>
      </c>
      <c r="I71" s="17">
        <f t="shared" si="9"/>
        <v>0</v>
      </c>
      <c r="J71" s="17">
        <f t="shared" si="9"/>
        <v>0</v>
      </c>
      <c r="K71" s="17">
        <f t="shared" si="9"/>
        <v>675</v>
      </c>
      <c r="L71" s="17">
        <f t="shared" si="9"/>
        <v>1242</v>
      </c>
      <c r="M71" s="17">
        <f t="shared" si="9"/>
        <v>0</v>
      </c>
    </row>
    <row r="72" spans="1:13" s="10" customFormat="1" ht="12.75">
      <c r="A72" s="10" t="s">
        <v>77</v>
      </c>
      <c r="B72" s="10" t="s">
        <v>17</v>
      </c>
      <c r="C72" s="16">
        <f t="shared" si="0"/>
        <v>234841</v>
      </c>
      <c r="D72" s="19">
        <v>208599</v>
      </c>
      <c r="E72" s="19">
        <v>18481</v>
      </c>
      <c r="F72" s="19">
        <v>3018</v>
      </c>
      <c r="G72" s="19">
        <v>30</v>
      </c>
      <c r="H72" s="19">
        <v>568</v>
      </c>
      <c r="I72" s="19">
        <v>0</v>
      </c>
      <c r="J72" s="19">
        <v>0</v>
      </c>
      <c r="K72" s="19">
        <v>3321</v>
      </c>
      <c r="L72" s="19">
        <v>824</v>
      </c>
      <c r="M72" s="19">
        <v>0</v>
      </c>
    </row>
    <row r="73" spans="1:13" s="10" customFormat="1" ht="12.75">
      <c r="A73" s="10" t="s">
        <v>77</v>
      </c>
      <c r="B73" s="10" t="s">
        <v>30</v>
      </c>
      <c r="C73" s="16">
        <f aca="true" t="shared" si="10" ref="C73:C123">SUM(D73:M73)</f>
        <v>12</v>
      </c>
      <c r="D73" s="16">
        <v>0</v>
      </c>
      <c r="E73" s="16">
        <v>6</v>
      </c>
      <c r="F73" s="16">
        <v>6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</row>
    <row r="74" spans="1:13" s="12" customFormat="1" ht="12.75">
      <c r="A74" s="11" t="s">
        <v>78</v>
      </c>
      <c r="C74" s="17">
        <f t="shared" si="10"/>
        <v>234853</v>
      </c>
      <c r="D74" s="17">
        <f>+D72+D73</f>
        <v>208599</v>
      </c>
      <c r="E74" s="17">
        <f aca="true" t="shared" si="11" ref="E74:M74">+E72+E73</f>
        <v>18487</v>
      </c>
      <c r="F74" s="17">
        <f t="shared" si="11"/>
        <v>3024</v>
      </c>
      <c r="G74" s="17">
        <f t="shared" si="11"/>
        <v>30</v>
      </c>
      <c r="H74" s="17">
        <f t="shared" si="11"/>
        <v>568</v>
      </c>
      <c r="I74" s="17">
        <f t="shared" si="11"/>
        <v>0</v>
      </c>
      <c r="J74" s="17">
        <f t="shared" si="11"/>
        <v>0</v>
      </c>
      <c r="K74" s="17">
        <f t="shared" si="11"/>
        <v>3321</v>
      </c>
      <c r="L74" s="17">
        <f t="shared" si="11"/>
        <v>824</v>
      </c>
      <c r="M74" s="17">
        <f t="shared" si="11"/>
        <v>0</v>
      </c>
    </row>
    <row r="75" spans="1:13" s="10" customFormat="1" ht="12.75">
      <c r="A75" s="10" t="s">
        <v>79</v>
      </c>
      <c r="B75" s="10" t="s">
        <v>80</v>
      </c>
      <c r="C75" s="16">
        <f t="shared" si="10"/>
        <v>800</v>
      </c>
      <c r="D75" s="19">
        <v>574</v>
      </c>
      <c r="E75" s="19">
        <v>96</v>
      </c>
      <c r="F75" s="19">
        <v>5</v>
      </c>
      <c r="G75" s="19">
        <v>1</v>
      </c>
      <c r="H75" s="19">
        <v>1</v>
      </c>
      <c r="I75" s="19">
        <v>0</v>
      </c>
      <c r="J75" s="19">
        <v>0</v>
      </c>
      <c r="K75" s="19">
        <v>12</v>
      </c>
      <c r="L75" s="19">
        <v>95</v>
      </c>
      <c r="M75" s="19">
        <v>16</v>
      </c>
    </row>
    <row r="76" spans="1:13" s="10" customFormat="1" ht="12.75">
      <c r="A76" s="10" t="s">
        <v>79</v>
      </c>
      <c r="B76" s="10" t="s">
        <v>81</v>
      </c>
      <c r="C76" s="16">
        <f t="shared" si="10"/>
        <v>449</v>
      </c>
      <c r="D76" s="19">
        <v>436</v>
      </c>
      <c r="E76" s="19">
        <v>0</v>
      </c>
      <c r="F76" s="19">
        <v>6</v>
      </c>
      <c r="G76" s="19">
        <v>0</v>
      </c>
      <c r="H76" s="19">
        <v>1</v>
      </c>
      <c r="I76" s="19">
        <v>0</v>
      </c>
      <c r="J76" s="19">
        <v>0</v>
      </c>
      <c r="K76" s="19">
        <v>6</v>
      </c>
      <c r="L76" s="19">
        <v>0</v>
      </c>
      <c r="M76" s="19">
        <v>0</v>
      </c>
    </row>
    <row r="77" spans="1:13" s="10" customFormat="1" ht="12.75">
      <c r="A77" s="10" t="s">
        <v>79</v>
      </c>
      <c r="B77" s="10" t="s">
        <v>17</v>
      </c>
      <c r="C77" s="16">
        <f t="shared" si="10"/>
        <v>50142</v>
      </c>
      <c r="D77" s="19">
        <v>37881</v>
      </c>
      <c r="E77" s="19">
        <v>4693</v>
      </c>
      <c r="F77" s="19">
        <v>2137</v>
      </c>
      <c r="G77" s="19">
        <v>19</v>
      </c>
      <c r="H77" s="19">
        <v>324</v>
      </c>
      <c r="I77" s="19">
        <v>0</v>
      </c>
      <c r="J77" s="19">
        <v>1</v>
      </c>
      <c r="K77" s="19">
        <v>1234</v>
      </c>
      <c r="L77" s="19">
        <v>3853</v>
      </c>
      <c r="M77" s="19">
        <v>0</v>
      </c>
    </row>
    <row r="78" spans="1:13" s="10" customFormat="1" ht="12.75">
      <c r="A78" s="10" t="s">
        <v>79</v>
      </c>
      <c r="B78" s="10" t="s">
        <v>30</v>
      </c>
      <c r="C78" s="16">
        <f t="shared" si="10"/>
        <v>3</v>
      </c>
      <c r="D78" s="16">
        <v>0</v>
      </c>
      <c r="E78" s="16">
        <v>1</v>
      </c>
      <c r="F78" s="16">
        <v>2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</row>
    <row r="79" spans="1:13" s="12" customFormat="1" ht="12.75">
      <c r="A79" s="11" t="s">
        <v>82</v>
      </c>
      <c r="C79" s="17">
        <f t="shared" si="10"/>
        <v>51394</v>
      </c>
      <c r="D79" s="17">
        <f>+D75+D76+D77+D78</f>
        <v>38891</v>
      </c>
      <c r="E79" s="17">
        <f aca="true" t="shared" si="12" ref="E79:M79">+E75+E76+E77+E78</f>
        <v>4790</v>
      </c>
      <c r="F79" s="17">
        <f t="shared" si="12"/>
        <v>2150</v>
      </c>
      <c r="G79" s="17">
        <f t="shared" si="12"/>
        <v>20</v>
      </c>
      <c r="H79" s="17">
        <f t="shared" si="12"/>
        <v>326</v>
      </c>
      <c r="I79" s="17">
        <f t="shared" si="12"/>
        <v>0</v>
      </c>
      <c r="J79" s="17">
        <f t="shared" si="12"/>
        <v>1</v>
      </c>
      <c r="K79" s="17">
        <f t="shared" si="12"/>
        <v>1252</v>
      </c>
      <c r="L79" s="17">
        <f t="shared" si="12"/>
        <v>3948</v>
      </c>
      <c r="M79" s="17">
        <f t="shared" si="12"/>
        <v>16</v>
      </c>
    </row>
    <row r="80" spans="1:13" ht="12.75">
      <c r="A80" t="s">
        <v>83</v>
      </c>
      <c r="B80" s="12" t="s">
        <v>84</v>
      </c>
      <c r="C80" s="6">
        <f t="shared" si="10"/>
        <v>470</v>
      </c>
      <c r="D80" s="6">
        <v>383</v>
      </c>
      <c r="E80" s="6">
        <v>30</v>
      </c>
      <c r="F80" s="6">
        <v>56</v>
      </c>
      <c r="G80" s="6">
        <v>0</v>
      </c>
      <c r="H80" s="6">
        <v>1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</row>
    <row r="81" spans="1:13" s="10" customFormat="1" ht="12.75">
      <c r="A81" s="10" t="s">
        <v>83</v>
      </c>
      <c r="B81" s="10" t="s">
        <v>85</v>
      </c>
      <c r="C81" s="16">
        <f t="shared" si="10"/>
        <v>954</v>
      </c>
      <c r="D81" s="19">
        <v>877</v>
      </c>
      <c r="E81" s="19">
        <v>75</v>
      </c>
      <c r="F81" s="19">
        <v>1</v>
      </c>
      <c r="G81" s="19">
        <v>0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</row>
    <row r="82" spans="1:13" ht="12.75">
      <c r="A82" t="s">
        <v>83</v>
      </c>
      <c r="B82" t="s">
        <v>86</v>
      </c>
      <c r="C82" s="6">
        <f t="shared" si="10"/>
        <v>177</v>
      </c>
      <c r="D82" s="15">
        <v>122</v>
      </c>
      <c r="E82" s="15">
        <v>31</v>
      </c>
      <c r="F82" s="15">
        <v>6</v>
      </c>
      <c r="G82" s="15">
        <v>0</v>
      </c>
      <c r="H82" s="15">
        <v>1</v>
      </c>
      <c r="I82" s="15">
        <v>0</v>
      </c>
      <c r="J82" s="15">
        <v>0</v>
      </c>
      <c r="K82" s="15">
        <v>2</v>
      </c>
      <c r="L82" s="15">
        <v>9</v>
      </c>
      <c r="M82" s="15">
        <v>6</v>
      </c>
    </row>
    <row r="83" spans="1:13" s="10" customFormat="1" ht="12.75">
      <c r="A83" s="10" t="s">
        <v>83</v>
      </c>
      <c r="B83" s="10" t="s">
        <v>17</v>
      </c>
      <c r="C83" s="16">
        <f t="shared" si="10"/>
        <v>492754</v>
      </c>
      <c r="D83" s="19">
        <v>433628</v>
      </c>
      <c r="E83" s="19">
        <v>46276</v>
      </c>
      <c r="F83" s="19">
        <v>5310</v>
      </c>
      <c r="G83" s="19">
        <v>24</v>
      </c>
      <c r="H83" s="19">
        <v>3116</v>
      </c>
      <c r="I83" s="19">
        <v>0</v>
      </c>
      <c r="J83" s="19">
        <v>0</v>
      </c>
      <c r="K83" s="19">
        <v>3715</v>
      </c>
      <c r="L83" s="19">
        <v>685</v>
      </c>
      <c r="M83" s="19">
        <v>0</v>
      </c>
    </row>
    <row r="84" spans="1:13" s="10" customFormat="1" ht="12.75">
      <c r="A84" s="10" t="s">
        <v>83</v>
      </c>
      <c r="B84" s="10" t="s">
        <v>87</v>
      </c>
      <c r="C84" s="16">
        <f t="shared" si="10"/>
        <v>26543</v>
      </c>
      <c r="D84" s="19">
        <v>23890</v>
      </c>
      <c r="E84" s="19">
        <v>1578</v>
      </c>
      <c r="F84" s="19">
        <v>767</v>
      </c>
      <c r="G84" s="19">
        <v>1</v>
      </c>
      <c r="H84" s="19">
        <v>1</v>
      </c>
      <c r="I84" s="19">
        <v>0</v>
      </c>
      <c r="J84" s="19">
        <v>0</v>
      </c>
      <c r="K84" s="19">
        <v>204</v>
      </c>
      <c r="L84" s="19">
        <v>32</v>
      </c>
      <c r="M84" s="19">
        <v>70</v>
      </c>
    </row>
    <row r="85" spans="1:13" s="10" customFormat="1" ht="12.75">
      <c r="A85" s="10" t="s">
        <v>83</v>
      </c>
      <c r="B85" s="10" t="s">
        <v>88</v>
      </c>
      <c r="C85" s="16">
        <f t="shared" si="10"/>
        <v>1545</v>
      </c>
      <c r="D85" s="19">
        <v>1132</v>
      </c>
      <c r="E85" s="19">
        <v>152</v>
      </c>
      <c r="F85" s="19">
        <v>14</v>
      </c>
      <c r="G85" s="19">
        <v>0</v>
      </c>
      <c r="H85" s="19">
        <v>1</v>
      </c>
      <c r="I85" s="19">
        <v>0</v>
      </c>
      <c r="J85" s="19">
        <v>62</v>
      </c>
      <c r="K85" s="19">
        <v>27</v>
      </c>
      <c r="L85" s="19">
        <v>157</v>
      </c>
      <c r="M85" s="19">
        <v>0</v>
      </c>
    </row>
    <row r="86" spans="1:13" s="10" customFormat="1" ht="12.75">
      <c r="A86" s="10" t="s">
        <v>83</v>
      </c>
      <c r="B86" s="10" t="s">
        <v>89</v>
      </c>
      <c r="C86" s="16">
        <f t="shared" si="10"/>
        <v>2429</v>
      </c>
      <c r="D86" s="19">
        <v>1915</v>
      </c>
      <c r="E86" s="19">
        <v>314</v>
      </c>
      <c r="F86" s="19">
        <v>146</v>
      </c>
      <c r="G86" s="19">
        <v>1</v>
      </c>
      <c r="H86" s="19">
        <v>1</v>
      </c>
      <c r="I86" s="19">
        <v>0</v>
      </c>
      <c r="J86" s="19">
        <v>0</v>
      </c>
      <c r="K86" s="19">
        <v>24</v>
      </c>
      <c r="L86" s="19">
        <v>28</v>
      </c>
      <c r="M86" s="19">
        <v>0</v>
      </c>
    </row>
    <row r="87" spans="1:13" s="10" customFormat="1" ht="12.75">
      <c r="A87" s="10" t="s">
        <v>83</v>
      </c>
      <c r="B87" s="10" t="s">
        <v>90</v>
      </c>
      <c r="C87" s="16">
        <f t="shared" si="10"/>
        <v>5519</v>
      </c>
      <c r="D87" s="19">
        <v>5097</v>
      </c>
      <c r="E87" s="19">
        <v>354</v>
      </c>
      <c r="F87" s="19">
        <v>21</v>
      </c>
      <c r="G87" s="19">
        <v>1</v>
      </c>
      <c r="H87" s="19">
        <v>1</v>
      </c>
      <c r="I87" s="19">
        <v>0</v>
      </c>
      <c r="J87" s="19">
        <v>0</v>
      </c>
      <c r="K87" s="19">
        <v>44</v>
      </c>
      <c r="L87" s="19">
        <v>0</v>
      </c>
      <c r="M87" s="19">
        <v>1</v>
      </c>
    </row>
    <row r="88" spans="1:13" s="10" customFormat="1" ht="12.75">
      <c r="A88" s="10" t="s">
        <v>83</v>
      </c>
      <c r="B88" s="10" t="s">
        <v>30</v>
      </c>
      <c r="C88" s="16">
        <f t="shared" si="10"/>
        <v>41</v>
      </c>
      <c r="D88" s="16">
        <v>0</v>
      </c>
      <c r="E88" s="16">
        <v>22</v>
      </c>
      <c r="F88" s="16">
        <v>19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</row>
    <row r="89" spans="1:13" s="12" customFormat="1" ht="12.75">
      <c r="A89" s="11" t="s">
        <v>91</v>
      </c>
      <c r="C89" s="17">
        <f t="shared" si="10"/>
        <v>530432</v>
      </c>
      <c r="D89" s="17">
        <f>+D80+D81+D82+D83+D84+D85+D86+D87+D88</f>
        <v>467044</v>
      </c>
      <c r="E89" s="17">
        <f aca="true" t="shared" si="13" ref="E89:M89">+E80+E81+E82+E83+E84+E85+E86+E87+E88</f>
        <v>48832</v>
      </c>
      <c r="F89" s="17">
        <f t="shared" si="13"/>
        <v>6340</v>
      </c>
      <c r="G89" s="17">
        <f t="shared" si="13"/>
        <v>27</v>
      </c>
      <c r="H89" s="17">
        <f t="shared" si="13"/>
        <v>3123</v>
      </c>
      <c r="I89" s="17">
        <f t="shared" si="13"/>
        <v>0</v>
      </c>
      <c r="J89" s="17">
        <f t="shared" si="13"/>
        <v>62</v>
      </c>
      <c r="K89" s="17">
        <f t="shared" si="13"/>
        <v>4016</v>
      </c>
      <c r="L89" s="17">
        <f t="shared" si="13"/>
        <v>911</v>
      </c>
      <c r="M89" s="17">
        <f t="shared" si="13"/>
        <v>77</v>
      </c>
    </row>
    <row r="90" spans="1:13" s="10" customFormat="1" ht="12.75">
      <c r="A90" s="10" t="s">
        <v>92</v>
      </c>
      <c r="B90" s="10" t="s">
        <v>17</v>
      </c>
      <c r="C90" s="16">
        <f t="shared" si="10"/>
        <v>29732</v>
      </c>
      <c r="D90" s="19">
        <v>22934</v>
      </c>
      <c r="E90" s="19">
        <v>3150</v>
      </c>
      <c r="F90" s="19">
        <v>480</v>
      </c>
      <c r="G90" s="19">
        <v>2</v>
      </c>
      <c r="H90" s="19">
        <v>232</v>
      </c>
      <c r="I90" s="19">
        <v>0</v>
      </c>
      <c r="J90" s="19">
        <v>0</v>
      </c>
      <c r="K90" s="19">
        <v>1020</v>
      </c>
      <c r="L90" s="19">
        <v>1914</v>
      </c>
      <c r="M90" s="19">
        <v>0</v>
      </c>
    </row>
    <row r="91" spans="1:13" s="10" customFormat="1" ht="12.75">
      <c r="A91" s="10" t="s">
        <v>92</v>
      </c>
      <c r="B91" s="10" t="s">
        <v>93</v>
      </c>
      <c r="C91" s="16">
        <f t="shared" si="10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2" customFormat="1" ht="12.75">
      <c r="A92" s="11" t="s">
        <v>94</v>
      </c>
      <c r="C92" s="17">
        <f t="shared" si="10"/>
        <v>29732</v>
      </c>
      <c r="D92" s="17">
        <f>+D90+D91</f>
        <v>22934</v>
      </c>
      <c r="E92" s="17">
        <f aca="true" t="shared" si="14" ref="E92:M92">+E90+E91</f>
        <v>3150</v>
      </c>
      <c r="F92" s="17">
        <f t="shared" si="14"/>
        <v>480</v>
      </c>
      <c r="G92" s="17">
        <f t="shared" si="14"/>
        <v>2</v>
      </c>
      <c r="H92" s="17">
        <f t="shared" si="14"/>
        <v>232</v>
      </c>
      <c r="I92" s="17">
        <f t="shared" si="14"/>
        <v>0</v>
      </c>
      <c r="J92" s="17">
        <f t="shared" si="14"/>
        <v>0</v>
      </c>
      <c r="K92" s="17">
        <f t="shared" si="14"/>
        <v>1020</v>
      </c>
      <c r="L92" s="17">
        <f t="shared" si="14"/>
        <v>1914</v>
      </c>
      <c r="M92" s="17">
        <f t="shared" si="14"/>
        <v>0</v>
      </c>
    </row>
    <row r="93" spans="1:13" s="10" customFormat="1" ht="12.75">
      <c r="A93" s="10" t="s">
        <v>95</v>
      </c>
      <c r="B93" s="10" t="s">
        <v>17</v>
      </c>
      <c r="C93" s="16">
        <f t="shared" si="10"/>
        <v>12364</v>
      </c>
      <c r="D93" s="19">
        <v>10159</v>
      </c>
      <c r="E93" s="19">
        <v>1024</v>
      </c>
      <c r="F93" s="19">
        <v>187</v>
      </c>
      <c r="G93" s="19">
        <v>2</v>
      </c>
      <c r="H93" s="19">
        <v>61</v>
      </c>
      <c r="I93" s="19">
        <v>0</v>
      </c>
      <c r="J93" s="19">
        <v>0</v>
      </c>
      <c r="K93" s="19">
        <v>44</v>
      </c>
      <c r="L93" s="19">
        <v>302</v>
      </c>
      <c r="M93" s="19">
        <v>585</v>
      </c>
    </row>
    <row r="94" spans="1:13" s="10" customFormat="1" ht="12.75">
      <c r="A94" s="10" t="s">
        <v>95</v>
      </c>
      <c r="B94" s="10" t="s">
        <v>96</v>
      </c>
      <c r="C94" s="16">
        <f t="shared" si="10"/>
        <v>1020</v>
      </c>
      <c r="D94" s="19">
        <v>390</v>
      </c>
      <c r="E94" s="19">
        <v>58</v>
      </c>
      <c r="F94" s="19">
        <v>9</v>
      </c>
      <c r="G94" s="19">
        <v>0</v>
      </c>
      <c r="H94" s="19">
        <v>5</v>
      </c>
      <c r="I94" s="19">
        <v>0</v>
      </c>
      <c r="J94" s="19">
        <v>0</v>
      </c>
      <c r="K94" s="19">
        <v>15</v>
      </c>
      <c r="L94" s="19">
        <v>536</v>
      </c>
      <c r="M94" s="19">
        <v>7</v>
      </c>
    </row>
    <row r="95" spans="1:13" s="10" customFormat="1" ht="12.75">
      <c r="A95" s="10" t="s">
        <v>95</v>
      </c>
      <c r="B95" s="10" t="s">
        <v>30</v>
      </c>
      <c r="C95" s="16">
        <f t="shared" si="10"/>
        <v>1</v>
      </c>
      <c r="D95" s="16">
        <v>0</v>
      </c>
      <c r="E95" s="16">
        <v>0</v>
      </c>
      <c r="F95" s="16">
        <v>1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</row>
    <row r="96" spans="1:13" s="12" customFormat="1" ht="12.75">
      <c r="A96" s="11" t="s">
        <v>97</v>
      </c>
      <c r="C96" s="17">
        <f t="shared" si="10"/>
        <v>13385</v>
      </c>
      <c r="D96" s="17">
        <f>+D93+D94+D95</f>
        <v>10549</v>
      </c>
      <c r="E96" s="17">
        <f aca="true" t="shared" si="15" ref="E96:M96">+E93+E94+E95</f>
        <v>1082</v>
      </c>
      <c r="F96" s="17">
        <f t="shared" si="15"/>
        <v>197</v>
      </c>
      <c r="G96" s="17">
        <f t="shared" si="15"/>
        <v>2</v>
      </c>
      <c r="H96" s="17">
        <f t="shared" si="15"/>
        <v>66</v>
      </c>
      <c r="I96" s="17">
        <f t="shared" si="15"/>
        <v>0</v>
      </c>
      <c r="J96" s="17">
        <f t="shared" si="15"/>
        <v>0</v>
      </c>
      <c r="K96" s="17">
        <f t="shared" si="15"/>
        <v>59</v>
      </c>
      <c r="L96" s="17">
        <f t="shared" si="15"/>
        <v>838</v>
      </c>
      <c r="M96" s="17">
        <f t="shared" si="15"/>
        <v>592</v>
      </c>
    </row>
    <row r="97" spans="1:13" s="10" customFormat="1" ht="12.75">
      <c r="A97" s="10" t="s">
        <v>98</v>
      </c>
      <c r="B97" s="10" t="s">
        <v>99</v>
      </c>
      <c r="C97" s="16">
        <f t="shared" si="10"/>
        <v>694</v>
      </c>
      <c r="D97" s="19">
        <v>521</v>
      </c>
      <c r="E97" s="19">
        <v>64</v>
      </c>
      <c r="F97" s="19">
        <v>42</v>
      </c>
      <c r="G97" s="19">
        <v>0</v>
      </c>
      <c r="H97" s="19">
        <v>2</v>
      </c>
      <c r="I97" s="19">
        <v>0</v>
      </c>
      <c r="J97" s="19">
        <v>0</v>
      </c>
      <c r="K97" s="19">
        <v>8</v>
      </c>
      <c r="L97" s="19">
        <v>57</v>
      </c>
      <c r="M97" s="19">
        <v>0</v>
      </c>
    </row>
    <row r="98" spans="1:13" s="10" customFormat="1" ht="12.75">
      <c r="A98" s="10" t="s">
        <v>98</v>
      </c>
      <c r="B98" s="10" t="s">
        <v>100</v>
      </c>
      <c r="C98" s="16">
        <f t="shared" si="10"/>
        <v>9180</v>
      </c>
      <c r="D98" s="19">
        <v>7749</v>
      </c>
      <c r="E98" s="19">
        <v>881</v>
      </c>
      <c r="F98" s="19">
        <v>196</v>
      </c>
      <c r="G98" s="19">
        <v>1</v>
      </c>
      <c r="H98" s="19">
        <v>1</v>
      </c>
      <c r="I98" s="19">
        <v>0</v>
      </c>
      <c r="J98" s="19">
        <v>0</v>
      </c>
      <c r="K98" s="19">
        <v>119</v>
      </c>
      <c r="L98" s="19">
        <v>232</v>
      </c>
      <c r="M98" s="19">
        <v>1</v>
      </c>
    </row>
    <row r="99" spans="1:13" s="10" customFormat="1" ht="12.75">
      <c r="A99" s="10" t="s">
        <v>98</v>
      </c>
      <c r="B99" s="10" t="s">
        <v>101</v>
      </c>
      <c r="C99" s="16">
        <f t="shared" si="10"/>
        <v>1443</v>
      </c>
      <c r="D99" s="19">
        <v>1183</v>
      </c>
      <c r="E99" s="19">
        <v>212</v>
      </c>
      <c r="F99" s="19">
        <v>18</v>
      </c>
      <c r="G99" s="19">
        <v>1</v>
      </c>
      <c r="H99" s="19">
        <v>1</v>
      </c>
      <c r="I99" s="19">
        <v>0</v>
      </c>
      <c r="J99" s="19">
        <v>0</v>
      </c>
      <c r="K99" s="19">
        <v>25</v>
      </c>
      <c r="L99" s="19">
        <v>2</v>
      </c>
      <c r="M99" s="19">
        <v>1</v>
      </c>
    </row>
    <row r="100" spans="1:13" s="10" customFormat="1" ht="12.75">
      <c r="A100" s="10" t="s">
        <v>98</v>
      </c>
      <c r="B100" s="10" t="s">
        <v>17</v>
      </c>
      <c r="C100" s="16">
        <f t="shared" si="10"/>
        <v>25311</v>
      </c>
      <c r="D100" s="19">
        <v>21111</v>
      </c>
      <c r="E100" s="19">
        <v>1912</v>
      </c>
      <c r="F100" s="19">
        <v>862</v>
      </c>
      <c r="G100" s="19">
        <v>14</v>
      </c>
      <c r="H100" s="19">
        <v>63</v>
      </c>
      <c r="I100" s="19">
        <v>0</v>
      </c>
      <c r="J100" s="19">
        <v>1</v>
      </c>
      <c r="K100" s="19">
        <v>641</v>
      </c>
      <c r="L100" s="19">
        <v>707</v>
      </c>
      <c r="M100" s="19">
        <v>0</v>
      </c>
    </row>
    <row r="101" spans="1:13" s="10" customFormat="1" ht="12.75">
      <c r="A101" s="10" t="s">
        <v>98</v>
      </c>
      <c r="B101" s="10" t="s">
        <v>30</v>
      </c>
      <c r="C101" s="16">
        <f t="shared" si="10"/>
        <v>3</v>
      </c>
      <c r="D101" s="16">
        <v>0</v>
      </c>
      <c r="E101" s="16">
        <v>2</v>
      </c>
      <c r="F101" s="16">
        <v>1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</row>
    <row r="102" spans="1:13" s="12" customFormat="1" ht="12.75">
      <c r="A102" s="11" t="s">
        <v>102</v>
      </c>
      <c r="C102" s="17">
        <f t="shared" si="10"/>
        <v>36631</v>
      </c>
      <c r="D102" s="17">
        <f>+D97+D98+D99+D100+D101</f>
        <v>30564</v>
      </c>
      <c r="E102" s="17">
        <f aca="true" t="shared" si="16" ref="E102:M102">+E97+E98+E99+E100+E101</f>
        <v>3071</v>
      </c>
      <c r="F102" s="17">
        <f t="shared" si="16"/>
        <v>1119</v>
      </c>
      <c r="G102" s="17">
        <f t="shared" si="16"/>
        <v>16</v>
      </c>
      <c r="H102" s="17">
        <f t="shared" si="16"/>
        <v>67</v>
      </c>
      <c r="I102" s="17">
        <f t="shared" si="16"/>
        <v>0</v>
      </c>
      <c r="J102" s="17">
        <f t="shared" si="16"/>
        <v>1</v>
      </c>
      <c r="K102" s="17">
        <f t="shared" si="16"/>
        <v>793</v>
      </c>
      <c r="L102" s="17">
        <f t="shared" si="16"/>
        <v>998</v>
      </c>
      <c r="M102" s="17">
        <f t="shared" si="16"/>
        <v>2</v>
      </c>
    </row>
    <row r="103" spans="1:13" s="10" customFormat="1" ht="12.75">
      <c r="A103" s="10" t="s">
        <v>103</v>
      </c>
      <c r="B103" s="10" t="s">
        <v>104</v>
      </c>
      <c r="C103" s="16">
        <f t="shared" si="10"/>
        <v>445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445</v>
      </c>
      <c r="M103" s="19">
        <v>0</v>
      </c>
    </row>
    <row r="104" spans="1:13" s="10" customFormat="1" ht="12.75">
      <c r="A104" s="10" t="s">
        <v>103</v>
      </c>
      <c r="B104" s="10" t="s">
        <v>17</v>
      </c>
      <c r="C104" s="16">
        <f t="shared" si="10"/>
        <v>16504</v>
      </c>
      <c r="D104" s="19">
        <v>13345</v>
      </c>
      <c r="E104" s="19">
        <v>1979</v>
      </c>
      <c r="F104" s="19">
        <v>182</v>
      </c>
      <c r="G104" s="19">
        <v>5</v>
      </c>
      <c r="H104" s="19">
        <v>104</v>
      </c>
      <c r="I104" s="19">
        <v>0</v>
      </c>
      <c r="J104" s="19">
        <v>0</v>
      </c>
      <c r="K104" s="19">
        <v>438</v>
      </c>
      <c r="L104" s="19">
        <v>451</v>
      </c>
      <c r="M104" s="19">
        <v>0</v>
      </c>
    </row>
    <row r="105" spans="1:13" ht="12.75">
      <c r="A105" t="s">
        <v>103</v>
      </c>
      <c r="B105" t="s">
        <v>105</v>
      </c>
      <c r="C105" s="6">
        <f t="shared" si="10"/>
        <v>371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371</v>
      </c>
      <c r="M105" s="15">
        <v>0</v>
      </c>
    </row>
    <row r="106" spans="1:13" s="13" customFormat="1" ht="12.75">
      <c r="A106" s="4" t="s">
        <v>106</v>
      </c>
      <c r="C106" s="3">
        <f t="shared" si="10"/>
        <v>17320</v>
      </c>
      <c r="D106" s="3">
        <f>+D103+D104+D105</f>
        <v>13345</v>
      </c>
      <c r="E106" s="3">
        <f aca="true" t="shared" si="17" ref="E106:M106">+E103+E104+E105</f>
        <v>1979</v>
      </c>
      <c r="F106" s="3">
        <f t="shared" si="17"/>
        <v>182</v>
      </c>
      <c r="G106" s="3">
        <f t="shared" si="17"/>
        <v>5</v>
      </c>
      <c r="H106" s="3">
        <f t="shared" si="17"/>
        <v>104</v>
      </c>
      <c r="I106" s="3">
        <f t="shared" si="17"/>
        <v>0</v>
      </c>
      <c r="J106" s="3">
        <f t="shared" si="17"/>
        <v>0</v>
      </c>
      <c r="K106" s="3">
        <f t="shared" si="17"/>
        <v>438</v>
      </c>
      <c r="L106" s="3">
        <f t="shared" si="17"/>
        <v>1267</v>
      </c>
      <c r="M106" s="3">
        <f t="shared" si="17"/>
        <v>0</v>
      </c>
    </row>
    <row r="107" spans="1:13" ht="12.75">
      <c r="A107" t="s">
        <v>107</v>
      </c>
      <c r="B107" t="s">
        <v>108</v>
      </c>
      <c r="C107" s="6">
        <f t="shared" si="10"/>
        <v>189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189</v>
      </c>
      <c r="M107" s="15">
        <v>0</v>
      </c>
    </row>
    <row r="108" spans="1:13" s="10" customFormat="1" ht="12.75">
      <c r="A108" s="10" t="s">
        <v>107</v>
      </c>
      <c r="B108" s="10" t="s">
        <v>17</v>
      </c>
      <c r="C108" s="16">
        <f t="shared" si="10"/>
        <v>59329</v>
      </c>
      <c r="D108" s="19">
        <v>50484</v>
      </c>
      <c r="E108" s="19">
        <v>6696</v>
      </c>
      <c r="F108" s="19">
        <v>676</v>
      </c>
      <c r="G108" s="19">
        <v>17</v>
      </c>
      <c r="H108" s="19">
        <v>432</v>
      </c>
      <c r="I108" s="19">
        <v>0</v>
      </c>
      <c r="J108" s="19">
        <v>0</v>
      </c>
      <c r="K108" s="19">
        <v>820</v>
      </c>
      <c r="L108" s="19">
        <v>204</v>
      </c>
      <c r="M108" s="19">
        <v>0</v>
      </c>
    </row>
    <row r="109" spans="1:13" s="10" customFormat="1" ht="12.75">
      <c r="A109" s="10" t="s">
        <v>107</v>
      </c>
      <c r="B109" s="10" t="s">
        <v>109</v>
      </c>
      <c r="C109" s="16">
        <f t="shared" si="10"/>
        <v>1232</v>
      </c>
      <c r="D109" s="19">
        <v>981</v>
      </c>
      <c r="E109" s="19">
        <v>146</v>
      </c>
      <c r="F109" s="19">
        <v>43</v>
      </c>
      <c r="G109" s="19">
        <v>1</v>
      </c>
      <c r="H109" s="19">
        <v>1</v>
      </c>
      <c r="I109" s="19">
        <v>0</v>
      </c>
      <c r="J109" s="19">
        <v>0</v>
      </c>
      <c r="K109" s="19">
        <v>28</v>
      </c>
      <c r="L109" s="19">
        <v>32</v>
      </c>
      <c r="M109" s="19">
        <v>0</v>
      </c>
    </row>
    <row r="110" spans="1:13" ht="12.75">
      <c r="A110" t="s">
        <v>107</v>
      </c>
      <c r="B110" t="s">
        <v>110</v>
      </c>
      <c r="C110" s="6">
        <f t="shared" si="10"/>
        <v>1301</v>
      </c>
      <c r="D110" s="6">
        <v>967</v>
      </c>
      <c r="E110" s="6">
        <v>97</v>
      </c>
      <c r="F110" s="6">
        <v>149</v>
      </c>
      <c r="G110" s="6">
        <v>1</v>
      </c>
      <c r="H110" s="6">
        <v>1</v>
      </c>
      <c r="I110" s="6">
        <v>0</v>
      </c>
      <c r="J110" s="6">
        <v>0</v>
      </c>
      <c r="K110" s="6">
        <v>37</v>
      </c>
      <c r="L110" s="6">
        <v>49</v>
      </c>
      <c r="M110" s="6">
        <v>0</v>
      </c>
    </row>
    <row r="111" spans="1:13" s="10" customFormat="1" ht="12.75">
      <c r="A111" s="10" t="s">
        <v>107</v>
      </c>
      <c r="B111" s="10" t="s">
        <v>30</v>
      </c>
      <c r="C111" s="16">
        <f t="shared" si="10"/>
        <v>16</v>
      </c>
      <c r="D111" s="16">
        <v>0</v>
      </c>
      <c r="E111" s="16">
        <v>0</v>
      </c>
      <c r="F111" s="16">
        <v>16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</row>
    <row r="112" spans="1:13" s="12" customFormat="1" ht="12.75">
      <c r="A112" s="11" t="s">
        <v>111</v>
      </c>
      <c r="C112" s="17">
        <f t="shared" si="10"/>
        <v>62067</v>
      </c>
      <c r="D112" s="17">
        <f>+D107+D108+D109+D110+D111</f>
        <v>52432</v>
      </c>
      <c r="E112" s="17">
        <f aca="true" t="shared" si="18" ref="E112:M112">+E107+E108+E109+E110+E111</f>
        <v>6939</v>
      </c>
      <c r="F112" s="17">
        <f t="shared" si="18"/>
        <v>884</v>
      </c>
      <c r="G112" s="17">
        <f t="shared" si="18"/>
        <v>19</v>
      </c>
      <c r="H112" s="17">
        <f t="shared" si="18"/>
        <v>434</v>
      </c>
      <c r="I112" s="17">
        <f t="shared" si="18"/>
        <v>0</v>
      </c>
      <c r="J112" s="17">
        <f t="shared" si="18"/>
        <v>0</v>
      </c>
      <c r="K112" s="17">
        <f t="shared" si="18"/>
        <v>885</v>
      </c>
      <c r="L112" s="17">
        <f t="shared" si="18"/>
        <v>474</v>
      </c>
      <c r="M112" s="17">
        <f t="shared" si="18"/>
        <v>0</v>
      </c>
    </row>
    <row r="113" spans="1:13" s="10" customFormat="1" ht="12.75">
      <c r="A113" s="10" t="s">
        <v>112</v>
      </c>
      <c r="B113" s="10" t="s">
        <v>17</v>
      </c>
      <c r="C113" s="16">
        <f t="shared" si="10"/>
        <v>28918</v>
      </c>
      <c r="D113" s="19">
        <v>21673</v>
      </c>
      <c r="E113" s="19">
        <v>3367</v>
      </c>
      <c r="F113" s="19">
        <v>892</v>
      </c>
      <c r="G113" s="19">
        <v>4</v>
      </c>
      <c r="H113" s="19">
        <v>210</v>
      </c>
      <c r="I113" s="19">
        <v>0</v>
      </c>
      <c r="J113" s="19">
        <v>0</v>
      </c>
      <c r="K113" s="19">
        <v>809</v>
      </c>
      <c r="L113" s="19">
        <v>1963</v>
      </c>
      <c r="M113" s="19">
        <v>0</v>
      </c>
    </row>
    <row r="114" spans="1:13" s="10" customFormat="1" ht="12.75">
      <c r="A114" s="10" t="s">
        <v>112</v>
      </c>
      <c r="B114" s="10" t="s">
        <v>113</v>
      </c>
      <c r="C114" s="16">
        <f t="shared" si="10"/>
        <v>567</v>
      </c>
      <c r="D114" s="19">
        <v>431</v>
      </c>
      <c r="E114" s="19">
        <v>82</v>
      </c>
      <c r="F114" s="19">
        <v>12</v>
      </c>
      <c r="G114" s="19">
        <v>0</v>
      </c>
      <c r="H114" s="19">
        <v>1</v>
      </c>
      <c r="I114" s="19">
        <v>0</v>
      </c>
      <c r="J114" s="19">
        <v>0</v>
      </c>
      <c r="K114" s="19">
        <v>10</v>
      </c>
      <c r="L114" s="19">
        <v>31</v>
      </c>
      <c r="M114" s="19">
        <v>0</v>
      </c>
    </row>
    <row r="115" spans="1:13" s="10" customFormat="1" ht="12.75">
      <c r="A115" s="10" t="s">
        <v>112</v>
      </c>
      <c r="B115" s="10" t="s">
        <v>30</v>
      </c>
      <c r="C115" s="16">
        <f t="shared" si="10"/>
        <v>5</v>
      </c>
      <c r="D115" s="16">
        <v>0</v>
      </c>
      <c r="E115" s="16">
        <v>0</v>
      </c>
      <c r="F115" s="16">
        <v>5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</row>
    <row r="116" spans="1:13" s="12" customFormat="1" ht="12.75">
      <c r="A116" s="11" t="s">
        <v>114</v>
      </c>
      <c r="C116" s="17">
        <f t="shared" si="10"/>
        <v>29490</v>
      </c>
      <c r="D116" s="17">
        <f>+D113+D114+D115</f>
        <v>22104</v>
      </c>
      <c r="E116" s="17">
        <f aca="true" t="shared" si="19" ref="E116:M116">+E113+E114+E115</f>
        <v>3449</v>
      </c>
      <c r="F116" s="17">
        <f t="shared" si="19"/>
        <v>909</v>
      </c>
      <c r="G116" s="17">
        <f t="shared" si="19"/>
        <v>4</v>
      </c>
      <c r="H116" s="17">
        <f t="shared" si="19"/>
        <v>211</v>
      </c>
      <c r="I116" s="17">
        <f t="shared" si="19"/>
        <v>0</v>
      </c>
      <c r="J116" s="17">
        <f t="shared" si="19"/>
        <v>0</v>
      </c>
      <c r="K116" s="17">
        <f t="shared" si="19"/>
        <v>819</v>
      </c>
      <c r="L116" s="17">
        <f t="shared" si="19"/>
        <v>1994</v>
      </c>
      <c r="M116" s="17">
        <f t="shared" si="19"/>
        <v>0</v>
      </c>
    </row>
    <row r="117" spans="1:13" s="10" customFormat="1" ht="12.75">
      <c r="A117" s="10" t="s">
        <v>115</v>
      </c>
      <c r="B117" s="10" t="s">
        <v>17</v>
      </c>
      <c r="C117" s="16">
        <f t="shared" si="10"/>
        <v>17109</v>
      </c>
      <c r="D117" s="19">
        <v>14394</v>
      </c>
      <c r="E117" s="19">
        <v>1478</v>
      </c>
      <c r="F117" s="19">
        <v>207</v>
      </c>
      <c r="G117" s="19">
        <v>14</v>
      </c>
      <c r="H117" s="19">
        <v>89</v>
      </c>
      <c r="I117" s="19">
        <v>0</v>
      </c>
      <c r="J117" s="19">
        <v>0</v>
      </c>
      <c r="K117" s="19">
        <v>566</v>
      </c>
      <c r="L117" s="19">
        <v>361</v>
      </c>
      <c r="M117" s="19">
        <v>0</v>
      </c>
    </row>
    <row r="118" spans="1:13" s="10" customFormat="1" ht="12.75">
      <c r="A118" s="10" t="s">
        <v>115</v>
      </c>
      <c r="B118" s="10" t="s">
        <v>116</v>
      </c>
      <c r="C118" s="16">
        <f t="shared" si="10"/>
        <v>153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153</v>
      </c>
      <c r="M118" s="19">
        <v>0</v>
      </c>
    </row>
    <row r="119" spans="1:13" ht="12.75">
      <c r="A119" t="s">
        <v>115</v>
      </c>
      <c r="B119" t="s">
        <v>117</v>
      </c>
      <c r="C119" s="6">
        <f t="shared" si="10"/>
        <v>201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201</v>
      </c>
      <c r="M119" s="15">
        <v>0</v>
      </c>
    </row>
    <row r="120" spans="1:13" s="10" customFormat="1" ht="12.75">
      <c r="A120" s="10" t="s">
        <v>115</v>
      </c>
      <c r="B120" s="10" t="s">
        <v>30</v>
      </c>
      <c r="C120" s="16">
        <f t="shared" si="10"/>
        <v>1</v>
      </c>
      <c r="D120" s="16">
        <v>0</v>
      </c>
      <c r="E120" s="16">
        <v>0</v>
      </c>
      <c r="F120" s="16">
        <v>1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</row>
    <row r="121" spans="1:13" s="12" customFormat="1" ht="12.75">
      <c r="A121" s="11" t="s">
        <v>118</v>
      </c>
      <c r="C121" s="17">
        <f t="shared" si="10"/>
        <v>17464</v>
      </c>
      <c r="D121" s="17">
        <f>+D117+D118+D119+D120</f>
        <v>14394</v>
      </c>
      <c r="E121" s="17">
        <f aca="true" t="shared" si="20" ref="E121:M121">+E117+E118+E119+E120</f>
        <v>1478</v>
      </c>
      <c r="F121" s="17">
        <f t="shared" si="20"/>
        <v>208</v>
      </c>
      <c r="G121" s="17">
        <f t="shared" si="20"/>
        <v>14</v>
      </c>
      <c r="H121" s="17">
        <f t="shared" si="20"/>
        <v>89</v>
      </c>
      <c r="I121" s="17">
        <f t="shared" si="20"/>
        <v>0</v>
      </c>
      <c r="J121" s="17">
        <f t="shared" si="20"/>
        <v>0</v>
      </c>
      <c r="K121" s="17">
        <f t="shared" si="20"/>
        <v>566</v>
      </c>
      <c r="L121" s="17">
        <f t="shared" si="20"/>
        <v>715</v>
      </c>
      <c r="M121" s="17">
        <f t="shared" si="20"/>
        <v>0</v>
      </c>
    </row>
    <row r="122" spans="1:13" ht="12.75">
      <c r="A122" s="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s="13" customFormat="1" ht="12.75">
      <c r="A123" s="4" t="s">
        <v>119</v>
      </c>
      <c r="C123" s="3">
        <f t="shared" si="10"/>
        <v>1252439</v>
      </c>
      <c r="D123" s="3">
        <f aca="true" t="shared" si="21" ref="D123:M123">+D7+D10+D16+D24+D33+D40+D51+D64+D67+D72+D77+D83+D90+D93+D100+D104+D108+D113+D117</f>
        <v>1071765</v>
      </c>
      <c r="E123" s="3">
        <f t="shared" si="21"/>
        <v>117300</v>
      </c>
      <c r="F123" s="3">
        <f t="shared" si="21"/>
        <v>18337</v>
      </c>
      <c r="G123" s="3">
        <f t="shared" si="21"/>
        <v>201</v>
      </c>
      <c r="H123" s="3">
        <f t="shared" si="21"/>
        <v>7167</v>
      </c>
      <c r="I123" s="3">
        <f t="shared" si="21"/>
        <v>0</v>
      </c>
      <c r="J123" s="3">
        <f t="shared" si="21"/>
        <v>11</v>
      </c>
      <c r="K123" s="3">
        <f t="shared" si="21"/>
        <v>19248</v>
      </c>
      <c r="L123" s="3">
        <f t="shared" si="21"/>
        <v>17825</v>
      </c>
      <c r="M123" s="3">
        <f t="shared" si="21"/>
        <v>585</v>
      </c>
    </row>
    <row r="124" spans="1:13" s="13" customFormat="1" ht="12.75">
      <c r="A124" s="4" t="s">
        <v>120</v>
      </c>
      <c r="C124" s="3">
        <f>+C126-C123-C125</f>
        <v>159151</v>
      </c>
      <c r="D124" s="3">
        <f aca="true" t="shared" si="22" ref="D124:M124">+D126-D123-D125</f>
        <v>128069</v>
      </c>
      <c r="E124" s="3">
        <f t="shared" si="22"/>
        <v>14449</v>
      </c>
      <c r="F124" s="3">
        <f t="shared" si="22"/>
        <v>4499</v>
      </c>
      <c r="G124" s="3">
        <f t="shared" si="22"/>
        <v>28</v>
      </c>
      <c r="H124" s="3">
        <f t="shared" si="22"/>
        <v>55</v>
      </c>
      <c r="I124" s="3">
        <f t="shared" si="22"/>
        <v>0</v>
      </c>
      <c r="J124" s="3">
        <f t="shared" si="22"/>
        <v>86</v>
      </c>
      <c r="K124" s="3">
        <f t="shared" si="22"/>
        <v>1538</v>
      </c>
      <c r="L124" s="3">
        <f t="shared" si="22"/>
        <v>9905</v>
      </c>
      <c r="M124" s="3">
        <f t="shared" si="22"/>
        <v>522</v>
      </c>
    </row>
    <row r="125" spans="1:13" s="13" customFormat="1" ht="12.75">
      <c r="A125" s="4" t="s">
        <v>121</v>
      </c>
      <c r="C125" s="3">
        <f>SUM(D125:M125)</f>
        <v>109</v>
      </c>
      <c r="D125" s="3">
        <f>+D20+D26+D37+D59+D65+D70+D73+D78+D88+D95+D101+D111+D115+D120</f>
        <v>0</v>
      </c>
      <c r="E125" s="3">
        <f aca="true" t="shared" si="23" ref="E125:M125">+E20+E26+E37+E59+E65+E70+E73+E78+E88+E95+E101+E111+E115+E120</f>
        <v>42</v>
      </c>
      <c r="F125" s="3">
        <f t="shared" si="23"/>
        <v>67</v>
      </c>
      <c r="G125" s="3">
        <f t="shared" si="23"/>
        <v>0</v>
      </c>
      <c r="H125" s="3">
        <f t="shared" si="23"/>
        <v>0</v>
      </c>
      <c r="I125" s="3">
        <f t="shared" si="23"/>
        <v>0</v>
      </c>
      <c r="J125" s="3">
        <f t="shared" si="23"/>
        <v>0</v>
      </c>
      <c r="K125" s="3">
        <f t="shared" si="23"/>
        <v>0</v>
      </c>
      <c r="L125" s="3">
        <f t="shared" si="23"/>
        <v>0</v>
      </c>
      <c r="M125" s="3">
        <f t="shared" si="23"/>
        <v>0</v>
      </c>
    </row>
    <row r="126" spans="1:13" s="13" customFormat="1" ht="12.75">
      <c r="A126" s="4" t="s">
        <v>122</v>
      </c>
      <c r="C126" s="3">
        <f>SUM(D126:M126)</f>
        <v>1411699</v>
      </c>
      <c r="D126" s="3">
        <f aca="true" t="shared" si="24" ref="D126:M126">+D8+D12+D21+D27+D38+D41+D60+D66+D71+D74+D79+D89+D92+D96+D102+D106+D112+D116+D121</f>
        <v>1199834</v>
      </c>
      <c r="E126" s="3">
        <f t="shared" si="24"/>
        <v>131791</v>
      </c>
      <c r="F126" s="3">
        <f t="shared" si="24"/>
        <v>22903</v>
      </c>
      <c r="G126" s="3">
        <f t="shared" si="24"/>
        <v>229</v>
      </c>
      <c r="H126" s="3">
        <f t="shared" si="24"/>
        <v>7222</v>
      </c>
      <c r="I126" s="3">
        <f t="shared" si="24"/>
        <v>0</v>
      </c>
      <c r="J126" s="3">
        <f t="shared" si="24"/>
        <v>97</v>
      </c>
      <c r="K126" s="3">
        <f t="shared" si="24"/>
        <v>20786</v>
      </c>
      <c r="L126" s="3">
        <f t="shared" si="24"/>
        <v>27730</v>
      </c>
      <c r="M126" s="3">
        <f t="shared" si="24"/>
        <v>1107</v>
      </c>
    </row>
    <row r="127" spans="3:13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30" ht="12.75">
      <c r="A130" t="s">
        <v>127</v>
      </c>
    </row>
    <row r="131" ht="12.75">
      <c r="A131" t="s">
        <v>126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2013-12-10T19:22:44Z</cp:lastPrinted>
  <dcterms:created xsi:type="dcterms:W3CDTF">2012-12-10T20:17:28Z</dcterms:created>
  <dcterms:modified xsi:type="dcterms:W3CDTF">2015-12-18T14:59:00Z</dcterms:modified>
  <cp:category/>
  <cp:version/>
  <cp:contentType/>
  <cp:contentStatus/>
</cp:coreProperties>
</file>